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in" ContentType="application/vnd.openxmlformats-officedocument.spreadsheetml.printerSettings"/>
  <Default Extension="jpeg" ContentType="image/jpeg"/>
  <Default Extension="png" ContentType="image/png"/>
  <Default Extension="wmf" ContentType="image/x-wmf"/>
  <Default Extension="emf" ContentType="image/x-emf"/>
  <Override ContentType="application/vnd.openxmlformats-package.core-properties+xml" PartName="/docProps/core.xml"/>
  <Override ContentType="application/vnd.openxmlformats-officedocument.spreadsheetml.sheet.main+xml" PartName="/xl/workbook.xml"/>
  <Override ContentType="application/vnd.openxmlformats-officedocument.extended-properties+xml" PartName="/docProps/app.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sharedStrings+xml" PartName="/xl/sharedStrings.xml"/>
  <Override ContentType="application/vnd.openxmlformats-officedocument.theme+xml" PartName="/xl/theme/theme1.xml"/>
</Types>
</file>

<file path=_rels/.rels><?xml version="1.0" encoding="UTF-8" standalone="yes"?><Relationships xmlns="http://schemas.openxmlformats.org/package/2006/relationships" 
><Relationship Target="docProps/core.xml" Type="http://schemas.openxmlformats.org/package/2006/relationships/metadata/core-properties" Id="rId1" /><Relationship Target="xl/workbook.xml" Type="http://schemas.openxmlformats.org/officeDocument/2006/relationships/officeDocument" Id="rId2" /><Relationship Target="docProps/app.xml" Type="http://schemas.openxmlformats.org/officeDocument/2006/relationships/extended-properties" Id="rId3" /></Relationships>
</file>

<file path=xl/workbook.xml><?xml version="1.0" encoding="utf-8"?>
<workbook xmlns="http://schemas.openxmlformats.org/spreadsheetml/2006/main" xmlns:r="http://schemas.openxmlformats.org/officeDocument/2006/relationships">
  <fileVersion appName="xl" lastEdited="4" lowestEdited="4" rupBuild="5246"/>
  <workbookPr saveExternalLinkValues="0" defaultThemeVersion="124226"/>
  <bookViews>
    <workbookView minimized="1" windowWidth="11700" windowHeight="8540" activeTab="9"/>
  </bookViews>
  <sheets>
    <sheet name="职工养老保险" sheetId="1" r:id="rId2"/>
    <sheet name="居民养老保险" sheetId="2" r:id="rId3"/>
    <sheet name="机关养老保险" sheetId="3" r:id="rId4"/>
    <sheet name="职工医疗保险" sheetId="4" r:id="rId5"/>
    <sheet name="居民医疗保险" sheetId="5" r:id="rId6"/>
    <sheet name="工伤保险" sheetId="6" r:id="rId7"/>
    <sheet name="失业保险" sheetId="7" r:id="rId8"/>
    <sheet name="职业年金" sheetId="8" r:id="rId9"/>
    <sheet name="公务员医疗" sheetId="9" r:id="rId10"/>
    <sheet name="职工大额医疗" sheetId="10" r:id="rId11"/>
  </sheets>
  <calcPr calcId="125725" iterateDelta="0.001"/>
  <oleSize ref="A1"/>
</workbook>
</file>

<file path=xl/sharedStrings.xml><?xml version="1.0" encoding="utf-8"?>
<sst xmlns="http://schemas.openxmlformats.org/spreadsheetml/2006/main" count="836">
  <si>
    <t>2025年企业职工基本养老保险基金决算情况分析说明</t>
  </si>
  <si>
    <t xml:space="preserve">社预决01表 </t>
  </si>
  <si>
    <t>云南省玉溪市华宁县医疗保险管理服务中心</t>
  </si>
  <si>
    <t xml:space="preserve">金额单位：元 </t>
  </si>
  <si>
    <t>项目</t>
  </si>
  <si>
    <t>项目说明</t>
  </si>
  <si>
    <t>审核指标</t>
  </si>
  <si>
    <t>计算结果</t>
  </si>
  <si>
    <t>是否审核</t>
  </si>
  <si>
    <t>审核系数</t>
  </si>
  <si>
    <t>是否审核通过</t>
  </si>
  <si>
    <t>情况分析和说明</t>
  </si>
  <si>
    <t>修改意见</t>
  </si>
  <si>
    <t>反馈意见</t>
  </si>
  <si>
    <t>下限</t>
  </si>
  <si>
    <t xml:space="preserve">上限</t>
  </si>
  <si>
    <t>一、上年结余核对</t>
  </si>
  <si>
    <t>1.1  基金结余核对</t>
  </si>
  <si>
    <t>基金上年结余与上年决算年末滚存结余核对一致</t>
  </si>
  <si>
    <t>2024年决算年末滚存结余</t>
  </si>
  <si>
    <t>2025年决算上年结余</t>
  </si>
  <si>
    <t>差额</t>
  </si>
  <si>
    <t>Y</t>
  </si>
  <si>
    <t>是</t>
  </si>
  <si>
    <t>1.2  财政专户结余核对</t>
  </si>
  <si>
    <t>财政专户基金上年结余与上年决算年末滚存结余核对一致</t>
  </si>
  <si>
    <t>1.3  上年财政未到位补助资金核对</t>
  </si>
  <si>
    <t>财政对基金补助上年未到位补助资金与上年决算本年未到位补助资金核对一致</t>
  </si>
  <si>
    <t>2024年决算本年预算结转</t>
  </si>
  <si>
    <t>2025年决算上年预算结转</t>
  </si>
  <si>
    <t>1.4  上年累计欠费余额核对</t>
  </si>
  <si>
    <t>基金上年末累计欠费与上年决算年末累计欠费核对一致</t>
  </si>
  <si>
    <t>2024年决算年末累计欠费</t>
  </si>
  <si>
    <t>2025年决算上年末累计欠费</t>
  </si>
  <si>
    <t>二、2025年相关指标核对</t>
  </si>
  <si>
    <t>2.1  财政补贴收入核对</t>
  </si>
  <si>
    <t>本年预算支出、财政专户财政补贴收入和基金财政补贴收入之间核对一致</t>
  </si>
  <si>
    <t>本年预算支出</t>
  </si>
  <si>
    <t>专户表财政补贴收入</t>
  </si>
  <si>
    <t>本年预算支出与专户收入核对差额</t>
  </si>
  <si>
    <t>基金收支表财政补贴收入</t>
  </si>
  <si>
    <t>基金与专户财政补贴收入核对差额</t>
  </si>
  <si>
    <t>2.2  中央安排核对</t>
  </si>
  <si>
    <t>中央对账数手工补充填写，并与财政对基金补助情况表核对一致</t>
  </si>
  <si>
    <t>中央预算安排数</t>
  </si>
  <si>
    <t>中央对账数</t>
  </si>
  <si>
    <t>中央财政补助核对差额</t>
  </si>
  <si>
    <t>2.3 利息收入核对</t>
  </si>
  <si>
    <t>利息收入表间核对一致</t>
  </si>
  <si>
    <t>基金收支表利息收入</t>
  </si>
  <si>
    <t>专户收支表利息收入</t>
  </si>
  <si>
    <t>基金与专户利息收入核对差额</t>
  </si>
  <si>
    <t>2.4 委托投资收益核对</t>
  </si>
  <si>
    <t>委托投资收益表间核对一致，并与全国社保基金理事会对账金额（手工填写）相符</t>
  </si>
  <si>
    <t>基金收支表委托投资收益</t>
  </si>
  <si>
    <t>专户收支表委托投资收益</t>
  </si>
  <si>
    <t>全国社保基金理事会对账金额</t>
  </si>
  <si>
    <t>基金与专户委托投资收益核对差额</t>
  </si>
  <si>
    <t>基金与全国社保基金理事会核对差额</t>
  </si>
  <si>
    <t>2.5 上级补助收入平衡</t>
  </si>
  <si>
    <t xml:space="preserve">上级补助收入剔除全国统筹调剂资金收入后差额为0，其中全国统筹调剂资金收入手工填写</t>
  </si>
  <si>
    <t xml:space="preserve">上级补助收入</t>
  </si>
  <si>
    <t>其中：全国统筹调剂资金收入</t>
  </si>
  <si>
    <t xml:space="preserve"> 全国统筹调剂资金收入对账金额</t>
  </si>
  <si>
    <t>全国统筹调剂资金核对差额</t>
  </si>
  <si>
    <t>剔除全国统筹调剂资金后上级补助收入</t>
  </si>
  <si>
    <t>补助下级支出</t>
  </si>
  <si>
    <t xml:space="preserve">上级补助收入省级平衡</t>
  </si>
  <si>
    <t>2.6 上解上级支出平衡</t>
  </si>
  <si>
    <t xml:space="preserve">上解上级支出剔除上解全国统筹调剂资金支出后差额为0，其中全国统筹调剂资金支出手工填写</t>
  </si>
  <si>
    <t xml:space="preserve">上解上级支出</t>
  </si>
  <si>
    <t>其中：全国统筹调剂资金支出</t>
  </si>
  <si>
    <t xml:space="preserve">  全国统筹调剂资金支出对账金额</t>
  </si>
  <si>
    <t>剔除全国统筹调剂资金后上解上级支出</t>
  </si>
  <si>
    <t>下级上解收入</t>
  </si>
  <si>
    <t xml:space="preserve">上解上级支出省级平衡</t>
  </si>
  <si>
    <t>三、收支余指标分析</t>
  </si>
  <si>
    <t>3.1  基金收入</t>
  </si>
  <si>
    <t>收支总表口径</t>
  </si>
  <si>
    <t>2025年预算或预算调整数</t>
  </si>
  <si>
    <t>2025年决算数</t>
  </si>
  <si>
    <t>预算完成率（%）</t>
  </si>
  <si>
    <t>2024年决算数</t>
  </si>
  <si>
    <t>比上年增长（%）</t>
  </si>
  <si>
    <t>3.1.1  基本养老保险费收入</t>
  </si>
  <si>
    <t>包括缴纳当年保险费、本年补缴以前年度欠费、本年预缴以后年度保险费及一次性补缴以前年度保险费收入。</t>
  </si>
  <si>
    <t>3.1.1.1  缴纳当年基本养老保险费</t>
  </si>
  <si>
    <t>--</t>
  </si>
  <si>
    <t>当年政策性缓缴保险费</t>
  </si>
  <si>
    <t>比上年增长（%）（还原后增幅）</t>
  </si>
  <si>
    <t>3.1.1.2  清欠缴费收入</t>
  </si>
  <si>
    <t>[清欠比例]=[清欠缴费收入]÷[上年末累计欠费]×100%</t>
  </si>
  <si>
    <t>2025年清欠比例（%）</t>
  </si>
  <si>
    <t>3.1.1.3  一次性缴费收入</t>
  </si>
  <si>
    <t>[一次性缴费占保险费收入比例]=[一次性缴费收入]÷[基本养老保险费收入]×100%</t>
  </si>
  <si>
    <t>一次性缴费占保险费收入比例（%）</t>
  </si>
  <si>
    <t>3.1.1.4  预缴以后年度保险费缴费收入</t>
  </si>
  <si>
    <t>[预缴收入缴费占保险费收入比例]=[预缴缴费收入]÷[基本养老保险费收入]×100%</t>
  </si>
  <si>
    <t>预缴收入缴费占保险费收入比例（%）</t>
  </si>
  <si>
    <t>3.1.2  财政补贴收入</t>
  </si>
  <si>
    <t>财政补贴按安排渠道来源取数，其他财政补贴收入一般无数据。[其他财政补贴收入]=[2024年决算收支表财政补助收入数]-[财政补助情况表中央财政补助]-[地方财政对企业养老保险补助情况构成表合计数]</t>
  </si>
  <si>
    <t>中央财政补助</t>
  </si>
  <si>
    <t>地方财政补助合计（构成表）</t>
  </si>
  <si>
    <t>其他财政补贴收入（具体说明）</t>
  </si>
  <si>
    <t>中央核定地方财政应补助数额</t>
  </si>
  <si>
    <t>地方财政实际到位核对数</t>
  </si>
  <si>
    <t>3.1.3  转移收入</t>
  </si>
  <si>
    <t>参保对象跨统筹地区或跨制度流动而划入的基本养老保险基金。</t>
  </si>
  <si>
    <t>3.2  基金支出</t>
  </si>
  <si>
    <t>3.2.1  基本养老金支出</t>
  </si>
  <si>
    <t>各项基本养老金支出，包括基础养老金、个人账户养老金、过渡性养老金和离休金、退休金、退职金、补贴。</t>
  </si>
  <si>
    <t>3.2.2  病残津贴支出</t>
  </si>
  <si>
    <t>支付给达到法定退休年龄前因病或者非因工致残经鉴定为完全丧失劳动能力的参保人，领取的病残津贴。</t>
  </si>
  <si>
    <t>3.2.3  丧葬补助金和抚恤金支出</t>
  </si>
  <si>
    <t>因病或非因工死亡的，其遗属按规定领取的丧葬补助金和抚恤金。丧葬补助金和抚恤金支出对象含在职死亡和退休死亡。在职死亡支出的丧葬补助金和抚恤金需手工填写</t>
  </si>
  <si>
    <t xml:space="preserve">  其中：在职死亡补助支出</t>
  </si>
  <si>
    <t>3.2.4 转移支出</t>
  </si>
  <si>
    <t>3.3  基金结余情况</t>
  </si>
  <si>
    <t>[支付能力]=[累计结余]÷[基金支出]×12</t>
  </si>
  <si>
    <t>2025年当年收支结余</t>
  </si>
  <si>
    <t>2025年累计结余</t>
  </si>
  <si>
    <t>支付能力（月）</t>
  </si>
  <si>
    <t>四、基础指标分析</t>
  </si>
  <si>
    <t>4.1  参保人数</t>
  </si>
  <si>
    <t>参加企业职工基本养老保险的年末人数。</t>
  </si>
  <si>
    <t>2025年年末数</t>
  </si>
  <si>
    <t>2024年年末数</t>
  </si>
  <si>
    <t>4.1.1  在职职工人数</t>
  </si>
  <si>
    <t>参加企业职工基本养老保险并在社会保险经办机构建立缴费记录档案的期末在职职工人数，包括：中断缴费但未终止养老保险关系的职工人数，以个人身份参保的职工人数，不包括只登记未建立缴费记录档案的人员数。</t>
  </si>
  <si>
    <t>4.1.1.1  企业在职职工人数</t>
  </si>
  <si>
    <t>[企业在职职工人数]=[在职职工人数]-[以个人身份参保人数]，平均数一般介于两年年末数之间</t>
  </si>
  <si>
    <t>2025年平均数</t>
  </si>
  <si>
    <t>4.1.1.2  个人身份参保人数</t>
  </si>
  <si>
    <t>平均数一般介于两年年末数之间</t>
  </si>
  <si>
    <t>4.1.2  离休人员</t>
  </si>
  <si>
    <t>由企业职工基本养老保险基金支付养老金的离休人员人数。平均数一般介于两年年末数之间</t>
  </si>
  <si>
    <t>4.1.3  退休退职人员</t>
  </si>
  <si>
    <t>由企业职工基本养老保险基金支付养老金的退休人员、退职人员人数。平均数一般介于两年年末数之间</t>
  </si>
  <si>
    <t>4.1.3.1  当年新增退休退职人员</t>
  </si>
  <si>
    <t>2025年发生数</t>
  </si>
  <si>
    <t>2024年发生数</t>
  </si>
  <si>
    <t>4.1.3.2  当年死亡退休退职人员</t>
  </si>
  <si>
    <t>4.1.3.3  退休退职人员年末数理论值分析</t>
  </si>
  <si>
    <t>[理论值]=[上年末人数]+[本年新增]-[本年死亡]，差额需说明原因</t>
  </si>
  <si>
    <t>当年暂停发放人数</t>
  </si>
  <si>
    <t>当年重启发放人数</t>
  </si>
  <si>
    <t>2025年理论值</t>
  </si>
  <si>
    <t>实际填报与理论值差异率</t>
  </si>
  <si>
    <t>4.2 缴费人数</t>
  </si>
  <si>
    <t>按规定申报缴纳基本养老保险费的人数，包括未按时足额缴纳基本养老保险费且未缴部分已计入欠费的人数。平均数一般介于两年年末数之间</t>
  </si>
  <si>
    <t>4.2.1 企业职工缴费人数</t>
  </si>
  <si>
    <t>[企业在职职工缴费人数]=[缴费人数]-[以个人身份参保缴费人数]，平均数一般介于两年年末数之间</t>
  </si>
  <si>
    <t>4.2.2 个人身份缴费人数</t>
  </si>
  <si>
    <t>4.3 缴费基数总额</t>
  </si>
  <si>
    <t>企业职工和以个人身份参保的个体工商户、灵活就业人员等缴纳基本养老保险费的职工工资总额，按实际缴费人员的应缴口径计算，不包含当年补缴、清欠以前年度或预缴以后年度保费的缴费基数。</t>
  </si>
  <si>
    <t>4.3.1  企业职工缴费基数总额</t>
  </si>
  <si>
    <t>[企业职工缴费基数总额]=[缴费基数总额]-[个人身份缴费基数总额]</t>
  </si>
  <si>
    <t>4.3.2.2  个人身份缴费基数总额</t>
  </si>
  <si>
    <t>以个人身份参保的个体工商户、灵活就业人员等缴纳基本养老保险费的职工工资总额。</t>
  </si>
  <si>
    <t>4.4  统筹地区职工平均工资</t>
  </si>
  <si>
    <t>由本省统计部门公布的城镇非私营单位和私营单位就业人员上年加权平均工资。</t>
  </si>
  <si>
    <t>五、综合指标分析</t>
  </si>
  <si>
    <t>5.1 参保职工缴费情况（%）</t>
  </si>
  <si>
    <t>[参保缴费比例]=[缴费人数]÷[在职职工人数]×100%</t>
  </si>
  <si>
    <t>2025年末缴费人数占比</t>
  </si>
  <si>
    <t>2025年末企业职工缴费人数占比</t>
  </si>
  <si>
    <t>2025年末个人身份缴费人数占比</t>
  </si>
  <si>
    <t>5.2 人均缴费基数</t>
  </si>
  <si>
    <t>[人均单位缴费基数]=[缴费基数总额]÷[缴费人数]</t>
  </si>
  <si>
    <t>5.2.1 人均企业职工缴费基数</t>
  </si>
  <si>
    <t>[人均企业职工缴费基数]=[企业职工缴费基数总额]÷[企业职工缴费人数]</t>
  </si>
  <si>
    <t>5.2.2 人均个人身份缴费基数</t>
  </si>
  <si>
    <t>[人均个人身份缴费基数]=[个人身份缴费基数总额]÷[个人身份缴费人数]</t>
  </si>
  <si>
    <t>5.3 基金收益率（%）</t>
  </si>
  <si>
    <t xml:space="preserve">[基金收益率]=([利息收入]+[委托投资收益])/(([上年基金结余]+[年末滚存结余])/2)*100%
</t>
  </si>
  <si>
    <t>5.4 委托投资收益率（%）</t>
  </si>
  <si>
    <t>[委托投资收益率]=[委托投资收益]/(([委托投资年初余额]+[委托投资年末余额])/2)*100%</t>
  </si>
  <si>
    <t>5.5 人均基本养老金支出</t>
  </si>
  <si>
    <t xml:space="preserve">[人均基本养老金支出]=[基本养老金支出]/([离休人员平均数]+[退休退职人员平均数])
</t>
  </si>
  <si>
    <t>5.6 人均丧葬补助金和抚恤金支出</t>
  </si>
  <si>
    <t xml:space="preserve">[人均丧葬补助金和抚恤金支出]=[丧葬补助金和抚恤金支出(退休退职部分)]/[当年死亡退休退职人员]
</t>
  </si>
  <si>
    <t>5.7 社会保险待遇支出</t>
  </si>
  <si>
    <t>剔除因省级统筹内部资金调拨误入的支出等。基金收支表与财政专户收支表基本一致。</t>
  </si>
  <si>
    <t xml:space="preserve">基金收支表社会保险待遇支出
</t>
  </si>
  <si>
    <t xml:space="preserve">财政专户表社会保险待遇支出
</t>
  </si>
  <si>
    <t>5.8 供养比</t>
  </si>
  <si>
    <t>[供养比]=[在职职工人数]÷([ 离休人员]+[退休退职人员])</t>
  </si>
  <si>
    <t>较上年变化</t>
  </si>
  <si>
    <t>5.9 替代率</t>
  </si>
  <si>
    <t xml:space="preserve">[替代率]=[人均基本养老金支出]÷[人均个人缴费基数]×100%
</t>
  </si>
  <si>
    <t>5.10 应缴缴费率</t>
  </si>
  <si>
    <t>[应缴缴费率]=([缴纳当年基本养老保险费]+[当年新增欠费]-[缴纳上年缓缴资金])÷[缴费基数总额]×100%</t>
  </si>
  <si>
    <t xml:space="preserve">
5.10.1 政策性费率（%）</t>
  </si>
  <si>
    <t xml:space="preserve">
社会保险补充资料表取数
</t>
  </si>
  <si>
    <t>2025年单位缴费费率</t>
  </si>
  <si>
    <t>2025年职工个人缴费费率</t>
  </si>
  <si>
    <t>2025年以个人身份参保缴费费率</t>
  </si>
  <si>
    <t xml:space="preserve">5.11 缴费收入理论值
</t>
  </si>
  <si>
    <t>按基数、费率计算的缴费理论值，考虑缴纳上年缓缴金额因素与缴纳当年保险费和新增欠费之差异率</t>
  </si>
  <si>
    <t>2025年应缴当期缴费收入理论值</t>
  </si>
  <si>
    <t>差异率（%）</t>
  </si>
  <si>
    <t>5.12 两本预算衔接</t>
  </si>
  <si>
    <t>财政对社会保险基金补助情况表的本年预算支出与一般公共预算列支一般应一致。</t>
  </si>
  <si>
    <t>2025年本年预算支出</t>
  </si>
  <si>
    <t>2025年一般公共预算列支</t>
  </si>
  <si>
    <t>5.13 保险费收入与2025年预计执行数差异情况</t>
  </si>
  <si>
    <t>2025年决算数据与2025年预计执行数据比较</t>
  </si>
  <si>
    <t>2025年预计执行数</t>
  </si>
  <si>
    <t xml:space="preserve">5.14 待遇支出与2025年预计执行数差异情况
</t>
  </si>
  <si>
    <t>六、个人账户记账情况</t>
  </si>
  <si>
    <t>6.1 个人账户记账人数</t>
  </si>
  <si>
    <t>[个人账户建账率]=[建立个人账户人数]÷[参保人数]×100%</t>
  </si>
  <si>
    <t>2025年末建立个人账户人数</t>
  </si>
  <si>
    <t>2024年末建立个人账户人数</t>
  </si>
  <si>
    <t>2025年末个人账户建账率（%）</t>
  </si>
  <si>
    <t>6.2 个人账户记账金额</t>
  </si>
  <si>
    <t xml:space="preserve">[当年新增个账占保险费收入比例]=([2025年末个人账户记账金额]-[2024年末个人账户记账金额]-[当年新增记账利息]+[当年个账养老金支出])÷[基本养老保险费收入]×100%。当年新增记账利息、当年个账养老金支出需手工填报
</t>
  </si>
  <si>
    <t>2025年末个人账户记账金额</t>
  </si>
  <si>
    <t xml:space="preserve">  其中：当年新增记账利息</t>
  </si>
  <si>
    <t xml:space="preserve">       当年个账养老金支出</t>
  </si>
  <si>
    <t>2024年末个人账户记账金额</t>
  </si>
  <si>
    <t>当年新增个账占保险费收入比例（%）</t>
  </si>
  <si>
    <t>6.3 人均个人账户记账金额</t>
  </si>
  <si>
    <t>[人均个人账户记账金额]=[个人账户记账金额]÷[个人账户记账人数]</t>
  </si>
  <si>
    <t>2025年末人均记账金额</t>
  </si>
  <si>
    <t>2024年末人均记账金额</t>
  </si>
  <si>
    <t>七、其他项说明</t>
  </si>
  <si>
    <t>7.1  往来款项</t>
  </si>
  <si>
    <t>其他项归类说明</t>
  </si>
  <si>
    <t>暂付款-其他</t>
  </si>
  <si>
    <t>暂收款-其他</t>
  </si>
  <si>
    <t>7.2  其他收支</t>
  </si>
  <si>
    <t>其他收入-其他</t>
  </si>
  <si>
    <t>其他支出-其他</t>
  </si>
  <si>
    <t>2025年城乡居民基本养老保险基金决算情况分析说明</t>
  </si>
  <si>
    <t xml:space="preserve">社决审02表 </t>
  </si>
  <si>
    <t>一、上年基金结余</t>
  </si>
  <si>
    <t>1.3  上年财政未到位资金核对</t>
  </si>
  <si>
    <t>二、2025年相关指标核对_</t>
  </si>
  <si>
    <t>2.1  财政补贴收入表间核对</t>
  </si>
  <si>
    <t>本年预算支出、专户财政补贴收入和基金财政补贴收入之间核对一致</t>
  </si>
  <si>
    <t>中央安排数手工补充填写，并与财政对基金补助情况表核对一致</t>
  </si>
  <si>
    <t>2.3  省级及以上安排核对（市级及以下专用）</t>
  </si>
  <si>
    <t>[省级及以上预算安排数]=[本年未到位补助资金]+[本年预算支出]-[上年未到位补助资金]-[本级预算安排]，省级及以上对账金额需手工填写</t>
  </si>
  <si>
    <t>省级及以上预算安排数</t>
  </si>
  <si>
    <t>省级及以上对账数</t>
  </si>
  <si>
    <t>省级及以上核对差额数</t>
  </si>
  <si>
    <t>2.4 利息收入核对</t>
  </si>
  <si>
    <t>2.5 委托投资收益核对</t>
  </si>
  <si>
    <t>基金与专户委托投资收益差额</t>
  </si>
  <si>
    <t>2.6 上级补助收入平衡</t>
  </si>
  <si>
    <t>省级平衡</t>
  </si>
  <si>
    <t xml:space="preserve">上级补助上级对账单</t>
  </si>
  <si>
    <t xml:space="preserve">上级补助核对一致</t>
  </si>
  <si>
    <t xml:space="preserve">上级补助省级平衡</t>
  </si>
  <si>
    <t>2.7 上解上级支出平衡</t>
  </si>
  <si>
    <t xml:space="preserve">上解上级支出上级对账单</t>
  </si>
  <si>
    <t xml:space="preserve">上解上级核对一致</t>
  </si>
  <si>
    <t xml:space="preserve">上解上级省级平衡</t>
  </si>
  <si>
    <t>三、收支指标分析_</t>
  </si>
  <si>
    <t>3.1.1 个人缴费收入</t>
  </si>
  <si>
    <t>反映参保城乡居民按照规定标准缴纳的养老保险费收入，应包括居民个人缴费收入、被征地农民缴费补贴收入、退捕渔民缴费补贴收入、财政为缴费困难群体代缴收入。</t>
  </si>
  <si>
    <t>3.1.1.1 居民个人缴费收入</t>
  </si>
  <si>
    <t>反映参保城乡居民本人或子女按照规定标准缴纳的养老保险费收入，包括当年缴费收入和一次性补缴收入</t>
  </si>
  <si>
    <t>3.1.1.1.1 个人缴纳当期缴费收入</t>
  </si>
  <si>
    <t>[个人缴纳当期缴费收入]=[居民个人缴费收入]-[一次性缴费收入]</t>
  </si>
  <si>
    <t>3.1.1.1.2 一次性缴费收入</t>
  </si>
  <si>
    <t>一次性缴纳以前年度保险费收入，不包括被征地农民、退捕渔民缴费补贴收入，2025年需手工填写</t>
  </si>
  <si>
    <t>3.1.1.2 财政为困难人员代缴收入</t>
  </si>
  <si>
    <t>3.1.2 财政补贴收入</t>
  </si>
  <si>
    <t>同级财政部门以及上级财政部门拨付并在本级财政预算列支的、或者下级财政部门拨付并在下级财政预算列支的对城乡居民基本养老保险基金的补贴收入，包括财政对基础养老金的补贴收入和财政对个人缴费的补贴收入。</t>
  </si>
  <si>
    <t>3.1.2.1 财政对基础养老金的补贴</t>
  </si>
  <si>
    <t>3.1.2.2 财政对个人缴费的补贴</t>
  </si>
  <si>
    <t>3.1.2.3 其他财政补贴</t>
  </si>
  <si>
    <t>[其他财政补贴]=[财政补贴收入]-[财政对基础养老金的补贴]-[财政对个人缴费的补贴]</t>
  </si>
  <si>
    <t>城乡居民基本养老保险参保对象跨统筹地区或跨制度流动而划入的基金。</t>
  </si>
  <si>
    <t>3.2.1  基础养老金支出</t>
  </si>
  <si>
    <t>指按规定计发标准，由各级财政为符合待遇领取条件的参保城乡居民全额予以补助的养老金待遇。</t>
  </si>
  <si>
    <t>3.2.2  个人账户养老金支出</t>
  </si>
  <si>
    <t>指参保城乡居民达到养老保险待遇领取条件时，按照个人账户全部储存额除以计发月数，支付给参保城乡居民的养老金待遇，以及个人账户一次性支出。</t>
  </si>
  <si>
    <t>3.2.2.1 个人账户养老金发放</t>
  </si>
  <si>
    <t>[个人账户养老金发放数]=[个人账户养老金支出]-[个人账户一次性支出]。视同缴费或个人账户兜底发放需手工填写</t>
  </si>
  <si>
    <t>其中：视同缴费或个人账户兜底发放</t>
  </si>
  <si>
    <t>3.2.2.2 个人账户一次性支出</t>
  </si>
  <si>
    <t>退保、死亡等个人账户结余支出金额，需手工填写</t>
  </si>
  <si>
    <t>3.2.3  丧葬补助金支出</t>
  </si>
  <si>
    <t>建立丧葬补助金制度的地区，参保人死亡后，政府给予遗属用于丧葬的补助费用。</t>
  </si>
  <si>
    <t>城乡居民基本养老保险参保对象跨统筹地区或跨制度流动而划出的基金。</t>
  </si>
  <si>
    <t>3.3.2  个人账户基金结余情况</t>
  </si>
  <si>
    <t>个人账户基金结余需手工填写，一般情况应与全部基金结余相当。[个人账户支付能力]=[个人账户累计结余]÷[个人账户养老金支出]×12</t>
  </si>
  <si>
    <t>个人账户结余占全部结余比例（%）</t>
  </si>
  <si>
    <t>4.1  参保人员</t>
  </si>
  <si>
    <t>参保期末人数，包括中断缴费但未终止养老保险关系的人员</t>
  </si>
  <si>
    <t>4.2  缴费人员</t>
  </si>
  <si>
    <t>参保并按规定缴费的期末人数，包括代缴部分或全部养老保险费的困难群体人数。缴费人数应小于缴纳当年保费人数、一次性缴费人数以及被征地农民、退捕渔民缴费人数之和</t>
  </si>
  <si>
    <t>缴费人数合理性验证</t>
  </si>
  <si>
    <t>4.2.1 缴纳当年保险费人员</t>
  </si>
  <si>
    <t>按规定实际缴纳当年保险费的期末人数(含代缴人数)</t>
  </si>
  <si>
    <t>4.2.1.1  财政代缴困难群体人员</t>
  </si>
  <si>
    <t>4.2.2  一次性缴费人员</t>
  </si>
  <si>
    <t>一次性补缴以前年度保险费收入的人数，不包括被征地农民、退捕渔民一次性缴费人数，需手工填写</t>
  </si>
  <si>
    <t>4.2.3被征地农民、退捕渔民缴费人数</t>
  </si>
  <si>
    <t>享受被征地农民、退捕渔民缴费补贴人数，需手工填写</t>
  </si>
  <si>
    <t>4.3  养老金领取人数</t>
  </si>
  <si>
    <t>4.4 个人缴费标准</t>
  </si>
  <si>
    <t>以人数为权重的加权平均标准</t>
  </si>
  <si>
    <t>4.5 财政对基础养老金补贴标准</t>
  </si>
  <si>
    <t>以人数为权重的年平均补贴标准</t>
  </si>
  <si>
    <t>4.6 财政对个人缴费补贴标准</t>
  </si>
  <si>
    <t>以人数为权重的加权平均</t>
  </si>
  <si>
    <t>5.1 人均个人缴费</t>
  </si>
  <si>
    <t>[人均个人缴费，为个人当期缴费水平]=[个人缴费收入]-[一次性缴费收入]÷[实际缴费人员]；[人均政府代缴，为个人政府代缴水平]=[财政为困难人员代缴收入]÷[财政代缴困难群体人员]；[人均一次性缴费，为一次性缴费水平]=[一次性缴费收入]÷[一次性缴费人员]。</t>
  </si>
  <si>
    <t>人均个人缴费</t>
  </si>
  <si>
    <t>人均政府代缴</t>
  </si>
  <si>
    <t>人均一次性缴费</t>
  </si>
  <si>
    <t>5.2 人均财政对基础养老金补贴</t>
  </si>
  <si>
    <t>[人均财政对基础养老金补贴]=[财政对基础养老金的补贴]÷[养老金领取平均人数]</t>
  </si>
  <si>
    <t>5.3 人均财政对个人缴费补贴</t>
  </si>
  <si>
    <t>[人均财政对个人缴费补贴]=[财政对个人的缴费补贴]÷[实际缴费人数]</t>
  </si>
  <si>
    <t>5.4 财政到位情况</t>
  </si>
  <si>
    <t>[ 财政到位情况]=[财政补贴收入]÷[财政补贴收入对应支出]</t>
  </si>
  <si>
    <t>财政补贴到位率</t>
  </si>
  <si>
    <t>基础养老金财政补贴到位率</t>
  </si>
  <si>
    <t>其他财政补贴到位率</t>
  </si>
  <si>
    <t>5.5 基金收益率（%）</t>
  </si>
  <si>
    <t>[基金收益率]=([利息收入]+[委托投资收益])÷(([上年结余]+[年末滚存结余])÷2)×100%</t>
  </si>
  <si>
    <t>5.6 年人均基础养老金支出</t>
  </si>
  <si>
    <t>[人均基础养老金支出]=[基础养老金支出]÷[领取待遇平均人数]</t>
  </si>
  <si>
    <t>基金收支表与财政专户收支表基本一致。</t>
  </si>
  <si>
    <t>基金收支表社会保险待遇支出</t>
  </si>
  <si>
    <t>财政专户表社会保险待遇支出</t>
  </si>
  <si>
    <t>5.8 两本预算衔接</t>
  </si>
  <si>
    <t>财政对社会保险基金补助情况表的本年预算支出与一般公共预算列支一般应一致</t>
  </si>
  <si>
    <t>5.9 财政补贴收入与2025年预计执行数差异情况</t>
  </si>
  <si>
    <t>2025年决算数据与2025年预计执行预算数据比较</t>
  </si>
  <si>
    <t>5.10 待遇支出与2025年预计执行数差异情况</t>
  </si>
  <si>
    <t>个人账户空账率(%)</t>
  </si>
  <si>
    <t>2025年机关事业单位基本养老保险基金决算情况分析说明</t>
  </si>
  <si>
    <t xml:space="preserve">社决审03表 </t>
  </si>
  <si>
    <t>1.3  上年预算结转核对</t>
  </si>
  <si>
    <t>财政对基金补助上年预算结转与上年决算本年预算结转核对一致</t>
  </si>
  <si>
    <t>由用人单位和个人按规定缴费基数的一定比例缴纳的基本养老保险费。包括本年补缴以前年度欠费、本年预缴以后年度的基本养老保险费及一次性补缴以前年度的基本养老保险费收入。其中：改革准备期清算历年基本养老保险费需手工填写。</t>
  </si>
  <si>
    <t xml:space="preserve">  其中：改革准备期清算历年基本养老保险费</t>
  </si>
  <si>
    <t>2025年预算调整数</t>
  </si>
  <si>
    <t>3.1.1.4  预缴缴费收入</t>
  </si>
  <si>
    <t>2025年预缴缴费决算数</t>
  </si>
  <si>
    <t>同级财政部门以及上级财政部门拨付并在本级财政预算列支的、或者下级财政部门拨付并在下级财政预算列支的对机关事业单位基本养老保险基金的补贴收入，不包含各级财政对机关事业单位职工职业年金的补贴。</t>
  </si>
  <si>
    <t xml:space="preserve">  其中：改革准备期清算历年财政补贴收入</t>
  </si>
  <si>
    <t>机关事业单位基本养老保险参保对象跨统筹地区或跨制度流动而划入的基本养老保险基金。</t>
  </si>
  <si>
    <t>由基本养老金开支的各项支出，包括：基础性养老金、个人账户养老金、过渡性养老金及退休（职）费和病退人员的退休费、生活费。清算历年基本养老金需手工填报。2024年决算数已剔除改革准备期清算基本养老金。</t>
  </si>
  <si>
    <t xml:space="preserve">  其中：改革准备期清算基本养老金</t>
  </si>
  <si>
    <t>3.2.1.1  当年基本养老金支出</t>
  </si>
  <si>
    <t>2025年预算数或预算调整数应为剔除历年清算后的基本养老金，需手工填写</t>
  </si>
  <si>
    <t>3.2.2 转移支出</t>
  </si>
  <si>
    <t>机关事业单位基本养老保险参保对象跨统筹地区或跨制度流动而转出的基本养老保险基金。</t>
  </si>
  <si>
    <t>参加机关事业单位基本养老保险的年末人数。</t>
  </si>
  <si>
    <t>参加机关事业单位基本养老保险并在社会保险经办机构已建立缴费记录档案的在职职工人数。平均数一般介于两年年末数之间</t>
  </si>
  <si>
    <t>4.1.2  退休退职人员</t>
  </si>
  <si>
    <t>参加机关事业单位基本养老保险并由机关事业单位基本养老保险基金支付养老金的退休、退职人员人数。平均数一般介于两年年末数之间</t>
  </si>
  <si>
    <t>参保职工中，按规定缴纳基本养老保险费的人数，包括未按时足额缴纳基本养老保险费且未缴部分已计入欠费的人数。平均数一般介于两年年末数之间</t>
  </si>
  <si>
    <t>4.3  缴费基数总额</t>
  </si>
  <si>
    <t>参加机关事业单位基本养老保险的参保人员缴纳基本养老保险费的职工工资总额，按实际缴费人员的应缴口径计算，不包含清算历年保费、当年补缴、清欠以前年度或预缴以后年度保费的缴费基数。</t>
  </si>
  <si>
    <t>5.1 参保职工缴费情况</t>
  </si>
  <si>
    <t>[缴费人数占比]=[缴费人数]÷[在职职工人数]×100%</t>
  </si>
  <si>
    <t>[人均缴费基数]=[缴费基数总额]÷[缴费人数]</t>
  </si>
  <si>
    <t>[基金收益率]=[利息收入]/(([上年基金结余]+[年末滚存结余])/2)*100%</t>
  </si>
  <si>
    <t>5.4 人均基本养老金支出</t>
  </si>
  <si>
    <t>剔除历年清算支出后的数据。[人均基本养老金支出]=[基本养老金支出]/[退休退职人员平均数]</t>
  </si>
  <si>
    <t>5.5 社会保险待遇支出</t>
  </si>
  <si>
    <t>5.6 替代率</t>
  </si>
  <si>
    <t>[替代率]=[人均基本养老金支出]÷[人均缴费基数]×100%</t>
  </si>
  <si>
    <t>5.7 应缴缴费率</t>
  </si>
  <si>
    <t>[应缴缴费率]=([缴纳当年基本养老保险费]+[当年新增欠费])÷[缴费基数总额]×100%</t>
  </si>
  <si>
    <t>5.8 缴费收入理论值</t>
  </si>
  <si>
    <t>按基数、费率计算的缴费理论值，与缴纳当年保险和新增欠费之差异率</t>
  </si>
  <si>
    <t>填报差异率（%）</t>
  </si>
  <si>
    <t>5.9 两本预算衔接</t>
  </si>
  <si>
    <t xml:space="preserve">2014年10月前已退休的参保人数不属于个人账户记账人数。[个人账户建账率]=[建立个人账户人数]÷[参保人数]×100%
</t>
  </si>
  <si>
    <t>2025年职工基本医疗保险基金决算情况分析说明</t>
  </si>
  <si>
    <t xml:space="preserve">社决审04表 </t>
  </si>
  <si>
    <t>中央安排数手工补充填写，并与决算报表核对一致。中央安排对账数需手工填写（其中城乡居民医保新冠疫苗及接种费用中央安排数由居民医疗保险审核表获取）</t>
  </si>
  <si>
    <t>城乡居民医保新冠疫苗及接种费用中央安排数</t>
  </si>
  <si>
    <t>中央对账数（含全部新冠疫苗及接种费用）</t>
  </si>
  <si>
    <t>否</t>
  </si>
  <si>
    <t>基金与专户利息收入核对差额不为0的主要原因是专户利息收入由县级财政填报，不由经办机构填报，县级财政汇总后无此情况出现，所以导致基金与专户利息收入核对存在差额。</t>
  </si>
  <si>
    <t xml:space="preserve">上解上级省级平衡为不为0的主要原因是城镇职工基本医疗保险市级统筹，根据玉人社发﹝2015﹞78号《玉溪市城镇职工基本医疗保险基金财务管理的通知》，县区结余资金年底上缴市级统一管理，县级做不了省级平衡，所以导致下级上解收入与上解上级省级平衡核对一致。</t>
  </si>
  <si>
    <t>基金收入预算完成率低于下限的主要原因是县财政欠拨2025年11月、12月职工基本医疗保险费1360万元，利息收入、其他收入、转移收入数量少，导致基金收入预算完成率低。</t>
  </si>
  <si>
    <t>基金收入比上年增长率低于下限的主要原因是县财政欠拨2025年11月、12月职工基本医疗保险费1360万元，利息收入、其他收入、转移收入数量少，导致基金收入比上年增长率低。</t>
  </si>
  <si>
    <t>3.1.1  基本医疗保险费收入</t>
  </si>
  <si>
    <t>反映收到的由用人单位和个人按规定缴费基数的一定比例缴纳的基本医疗保险费和生育保险费。</t>
  </si>
  <si>
    <t>基本医疗保险费收入预算完成率低于下限的主要原因是县财政欠拨2025年11月、12月职工基本医疗保险费1360万元，导致基本医疗保险费收入预算完成率低。</t>
  </si>
  <si>
    <t>基本医疗保险费收入比上年增长率低于下限的主要原因是县财政欠拨2025年11月、12月职工基本医疗保险费1360万元，导致基本医疗保险费收入比上年增长率低。</t>
  </si>
  <si>
    <t>3.1.1.1  缴纳当年基本医疗保险费</t>
  </si>
  <si>
    <t>-</t>
  </si>
  <si>
    <t>缴纳当年基本医疗保险费预算完成率低于下限的主要原因是县财政欠拨2025年11月、12月职工基本医疗保险费1360万元，导致缴纳当年基本医疗保险费预算完成率低。</t>
  </si>
  <si>
    <t>缴纳当年基本医疗保险费比上年增长率低于下限的主要原因是县财政欠拨2025年11月、12月职工基本医疗保险费1360万元，导致缴纳基本医疗保险费比上年增长率低。</t>
  </si>
  <si>
    <t xml:space="preserve">欠费单位本年补缴历年欠费的金额（本金），不含“一次性补缴以前年度基本医疗保险费”。</t>
  </si>
  <si>
    <t>本年一次性缴纳以前年度的基本医疗保险费，主要是指参保单位为参保职工补缴从建立医疗保险关系之日至实际缴费日期间欠缴的基本医疗保险费。</t>
  </si>
  <si>
    <t>本年预先缴纳一定时期的基本医疗保险费，包括改制、破产企业按规定为解除劳动合同关系的职工预留并缴纳的基本医疗保险费。</t>
  </si>
  <si>
    <t>[ 其他财政补助]=[ 财政补贴收入]-[对医保基金负担新冠病毒疫苗及接种费用的补助]。其他财政补助需进行说明</t>
  </si>
  <si>
    <t xml:space="preserve">  其中：对医保基金负担新冠病毒疫苗及接种费用的补助</t>
  </si>
  <si>
    <t xml:space="preserve">  其他财政补助</t>
  </si>
  <si>
    <t>财政补贴收入预算完成率为0.00%的主要原因是省级未通知清算新冠疫苗费和接种补助费，所以导致财政补贴收入预算完成率为0.00%。</t>
  </si>
  <si>
    <t>职工基本医疗保险参保对象跨统筹地区流动而划入的个人账户基金。</t>
  </si>
  <si>
    <t>转移收入比上年增长高于上限的主要原因是华宁县职工基本医疗保险参保对象跨统筹区转入人数增加，同比增长幅度较大，所以转移收入比上年增长较高。</t>
  </si>
  <si>
    <t>基金支出预算完成率低于上限的主要原因是受个人医保待遇政策调整的影响，受职工个人账户划账比例调整的影响，个人账户收入减少，参保人员使用个人账户金额减少，结算工作滞后，所以导致基金支出预算完成率偏低。</t>
  </si>
  <si>
    <t>3.2.1  基本医疗保险待遇支出</t>
  </si>
  <si>
    <t>支付的职工基本医疗保险参保对象和生育保险参保对象待遇支出。</t>
  </si>
  <si>
    <t>3.2.1.1  住院支出</t>
  </si>
  <si>
    <t>参保对象住院费用。</t>
  </si>
  <si>
    <t xml:space="preserve">住院支出预算完成率低于下限的主要原因是住院就医人数减少380人，人次数减少883人次，次均费用减少超出预期，所以导致住院支出预算完成率偏低。 </t>
  </si>
  <si>
    <t xml:space="preserve">住院支出比上年增长低于下限的主要原因是住院就医人数减少380人，人次数减少883人次，次均费用减少超出预期，所以导致住院支出比上年增长低。 </t>
  </si>
  <si>
    <t>3.2.1.2  门诊支出</t>
  </si>
  <si>
    <t>参保对象门诊费用，包括在持定点医疗机构外配处方在零售药店发生的医药费支出。</t>
  </si>
  <si>
    <t>生育医疗费用支出预算完成率低于下限的主要原因是享受生育医疗费用报销人数减少67人，报销人次减少67人次，所以导致生育医疗费用支出预算完成率偏低。</t>
  </si>
  <si>
    <t>生育医疗费用支出增长率低于下限的主要原因是享受生育医疗费用报销人数减少67人，报销人次减少67人次，所以导致生育医疗费用支出增长率较低。</t>
  </si>
  <si>
    <t>3.2.1.3  生育医疗费用支出</t>
  </si>
  <si>
    <t>参保职工生育和计划生育医疗费用</t>
  </si>
  <si>
    <t>3.2.1.4  生育津贴支出</t>
  </si>
  <si>
    <t>参保职工因生育离开工作岗位期间，生育保险按规定支付的津贴。补发以前年度生育津贴需手工填报，并说明相关政策内容。</t>
  </si>
  <si>
    <t>其中：补发以前年度</t>
  </si>
  <si>
    <t>生育津贴支出预算完成率低于下限的主要原因是只有企业职工享受生育津贴，部分2025年度的生育津贴在2026年初支付，所以导致生育津贴支出预算完成率偏低。</t>
  </si>
  <si>
    <t>生育津贴支出增长率低于下限的主要原因是只有企业职工享受生育津贴，部分2025年度的生育津贴在2026年初支付，所以导致生育津贴支出增长率较低。</t>
  </si>
  <si>
    <t>3.2.1.5 其他待遇支出</t>
  </si>
  <si>
    <t>对其他待遇支出的具体构成情况进行拆分，分项数据需手工填报</t>
  </si>
  <si>
    <t>其中：药品和医用耗材集中带量采购结余留用支出</t>
  </si>
  <si>
    <t xml:space="preserve">     参保对象死亡及其他特殊原因发生的个人账户清户支出</t>
  </si>
  <si>
    <t xml:space="preserve">     其他情况支出</t>
  </si>
  <si>
    <t>其他待遇支出其他情况支出有数据原因是根据《云南省人力资源和社会保障厅关于调整城镇职工医疗保险个人账户支付范围的通知 》（云人社发〔2011〕102号）精神，医疗保险个人账户基金可支付城镇职工大病补充医疗保险个人缴费，2025年1-11月个人账户抵扣大病个人缴费21190人，金额1396710.00元。</t>
  </si>
  <si>
    <t>职工基本医疗保险参保对象跨统筹地区流动而划出的个人账户基金。</t>
  </si>
  <si>
    <t>转移支出增长率低于上限的主要原因是结算办理跨统筹区转移手续滞后，参保对象跨统筹地区流动小，转移支出减少，所以转移支出增长率较低。</t>
  </si>
  <si>
    <t>当年收支结余低于下限的主要原因是上解上级支出时将一部分统筹部分往年结余上缴市财政国库，导致当年收支结余为负数。</t>
  </si>
  <si>
    <t>基金结余情况中支付能力（月）低于审核下限的主要原因是玉溪市城镇职工基本医疗保险市级统筹，根据玉人社发﹝2015﹞78号《玉溪市城镇职工基本医疗保险基金财务管理的通知》，县区结余资金年底上缴市级统一管理，县区无结余（结余很少），所以基金结余情况中支付能力（月）为0.04，小于6个月。</t>
  </si>
  <si>
    <t>3.3.1  统筹基金结余情况</t>
  </si>
  <si>
    <t>当年收支结余低于下限的主要原因是上解上级支出是将一部分统筹部分往年结余上缴市财政国库，导致当年收支结余为负数。</t>
  </si>
  <si>
    <t>基金结余情况中支付能力（月）低于审核下限的主要原因是玉溪市城镇职工基本医疗保险市级统筹，根据玉人社发﹝2015﹞78号《玉溪市城镇职工基本医疗保险基金财务管理的通知》，县区结余资金年底上缴市级统一管理，县区无结余（结余很少），所以基金结余情况中支付能力（月）为0.10</t>
  </si>
  <si>
    <t>参加职工基本医疗保险的期末人数。包括用人单位职工，无雇工的个体工商户、未在用人单位参加职工基本医疗保险的非全日制从业人员以及其他灵活就业人员和退休人员。</t>
  </si>
  <si>
    <t>参加职工基本医疗保险且未办理退休的参保人员。平均数一般介于两年年末数之间</t>
  </si>
  <si>
    <t>在职职工平均人数低于下限的主要原因是人员外出务工，部分人员调出，退休人员增加，所以导致在职职工平均人数偏低。</t>
  </si>
  <si>
    <t>4.1.1.1单建统筹参保人数</t>
  </si>
  <si>
    <t>反映未建立个人账户的参保人员。平均数一般介于两年年末数之间</t>
  </si>
  <si>
    <t>4.1.2  退休人员</t>
  </si>
  <si>
    <t>参加职工基本医疗保险且已办理退休的参保人员。平均数一般介于两年年末数之间</t>
  </si>
  <si>
    <t>参加职工基本医疗保险并按规定缴纳医疗保险费的人数。平均数一般介于两年年末数之间</t>
  </si>
  <si>
    <t>缴费人数平均人数低于下限的主要原因是人员外出务工，部分人员调出，退休人员增加，所以导致缴费人数平均人数偏低。</t>
  </si>
  <si>
    <t>4.2.1.1单建统筹缴费人数</t>
  </si>
  <si>
    <t>参加职工基本医疗保险按规定缴纳医疗保险费但未建立个人账户的参保人数。平均数一般介于两年年末数之间</t>
  </si>
  <si>
    <t>参加职工基本医疗保险的用人单位和个人缴纳基本医疗保险费的工资总额，按缴费人员应缴口径计算。</t>
  </si>
  <si>
    <t>4.3.1  单建统筹缴费基数总额</t>
  </si>
  <si>
    <t>反映未建立个人账户的参保人员缴纳基本医疗保险费的职工工资总额。</t>
  </si>
  <si>
    <t>缴费基数总额增长率低于下限的主要原因是部分单位存在欠费情况，企业经济运行及职工人均工资收入增长缓慢，所以导致缴费基数总额增长率偏低。</t>
  </si>
  <si>
    <t>4.4 参保人员住院人数</t>
  </si>
  <si>
    <t>享受职工医疗保险待遇全年住院累计人数</t>
  </si>
  <si>
    <t>占参保人数比例（%）</t>
  </si>
  <si>
    <t>参保人员住院人数增长率低于下限的主要原因是住院人数以及住院人次数减少，异地就医住院人数以及住院人次数增加，所以导致参保人员住院人数增长率低。</t>
  </si>
  <si>
    <t>4.4.1参保人员住院人次数</t>
  </si>
  <si>
    <t>享受职工医疗保险待遇全年住院人次数。</t>
  </si>
  <si>
    <t>与待遇人数的比值</t>
  </si>
  <si>
    <t>参保人员住院人次增长率低于下限的主要原因是住院人数以及住院人次数减少，异地就医住院人数以及住院人次数增加，所以导致参保人员住院人次增长率低。</t>
  </si>
  <si>
    <t>4.5 参保人员门诊人数</t>
  </si>
  <si>
    <t>享受职工医疗保险待遇全年门诊累计人数</t>
  </si>
  <si>
    <t>参保人员门诊人数占参保人数比例高于上限的主要原因是2025年门诊共济政策影响，门诊就诊人数增加664人，所以导致参保人员门诊人数占参保人数比例较高。</t>
  </si>
  <si>
    <t>4.5.1参保人员门诊人次数</t>
  </si>
  <si>
    <t>享受职工医疗保险待遇全年门诊人次数。</t>
  </si>
  <si>
    <t>参保人员门诊人次数增长率高于上限的主要原因是2025年门诊共济政策影响，门诊就诊人次数增加18449人次，所以导致参保人员门诊人次数增长率偏高。</t>
  </si>
  <si>
    <t>4.6 享受生育医疗费用报销人数</t>
  </si>
  <si>
    <t>年内按规定享受生育医疗费报销的累计人数，同一人享受多项生育保险待遇的，仅计算一次。</t>
  </si>
  <si>
    <t>享受生育医疗费用报销人数占参保人数比例率低于上限的主要原因是2025年比2024年报销人数减少67人，报销人次数减少67人次，所以导致享受生育医疗费用报销人数占参保人数比例低与下限。</t>
  </si>
  <si>
    <t>享受生育医疗费用报销人数增长率低于下限的主要原因是2025年比2024年报销人数减少67人，报销人次数减少67人次，所以导致享受生育医疗费用报销人数增长率低。</t>
  </si>
  <si>
    <t>4.6.1享受生育医疗费用报销人次数</t>
  </si>
  <si>
    <t>年内按规定享受生育医疗费报销的人次数。</t>
  </si>
  <si>
    <t>享受生育医疗费用报销人次数增长率低于下限的主要原因是2025年比2024年报销人数减少67人，报销人次数减少67人次，所以导致享受生育医疗费用报销人次数增长率低。</t>
  </si>
  <si>
    <t>4.7 享受生育津贴人数</t>
  </si>
  <si>
    <t>年内参保职工因生育而离开工作岗位期间，按规定享受生育津贴的累计人数</t>
  </si>
  <si>
    <t>享受生育津贴人数增长率低于下限的主要原因是只有企业职工享受生育津贴，享受生育医疗费用报销人数减少104人，所以导致享受生育津贴人数增长率低。</t>
  </si>
  <si>
    <t xml:space="preserve">[单建统筹参保占比]=[单建统筹参保人员]÷[参保人数]×100%
</t>
  </si>
  <si>
    <t>2025年单建统筹参保占比</t>
  </si>
  <si>
    <t xml:space="preserve">[单建统筹缴费人数占比]=[单建统筹缴费人数]÷[在职职工单建统筹参保人员]×100%
</t>
  </si>
  <si>
    <t>2025年单建统筹缴费人数占比</t>
  </si>
  <si>
    <t>参保职工缴费情况中2025年单建统筹缴费人数占比为0的主要原因是玉溪市城镇职工基本医疗保险市级统筹，根据玉人社发﹝2015﹞78号《玉溪市城镇职工基本医疗保险基金财务管理的通知》，华宁县医疗保险中心未采取单建统筹缴费方式，所以参保职工缴费情况中2025年单建统筹缴费人数占比为0。</t>
  </si>
  <si>
    <t>人均缴费基数2025年决算数不为0的主要原因是缴费基数总额为957582843.00元，缴费人数为10950人，所以人均缴费基数2025年决算数不为0。</t>
  </si>
  <si>
    <t xml:space="preserve">5.2.1 人均单建统筹缴费基数
</t>
  </si>
  <si>
    <t>[人均单建统筹缴费基数]=[单建统筹缴费基数总额]÷[单建统筹缴费人数]</t>
  </si>
  <si>
    <t>人均单建统筹缴费基数2025年决算数为0的主要原因是玉溪市城镇职工基本医疗保险市级统筹，根据玉人社发﹝2015﹞78号《玉溪市城镇职工基本医疗保险基金财务管理的通知》，华宁县医疗保险中心未采取单建统筹缴费方式，所以导致人均单建统筹缴费基数2025年决算数为0。</t>
  </si>
  <si>
    <t>基金收益率2025年决算数高于上限的主要原因是玉溪市城镇职工基本医疗保险市级统筹，根据玉人社发﹝2015﹞78号《玉溪市城镇职工基本医疗保险基金财务管理的通知》，县区结余资金年底上缴市级统一管理，县区结余很少，所以基金收益率2025年决算数较高。</t>
  </si>
  <si>
    <t>5.4 人均医疗保险待遇支出</t>
  </si>
  <si>
    <t>[人均医疗保险待遇支出]=[基本医疗保险待遇支出]÷[参保人数]</t>
  </si>
  <si>
    <t>5.5 人均住院支出</t>
  </si>
  <si>
    <t>[人均住院支出]=[住院支出]÷[参保人员住院人数]</t>
  </si>
  <si>
    <t>人均住院支出2025年决算数低于下限的原因:1.市级统筹，市级医院和省内跨省异地就医费用均由市级结算列支，导致县区支出被拉低；2.我市实行分级诊疗制度，把病人留在了基层就诊，拉低了人均费用，所以导致人均住院支出2025年决算数偏低。</t>
  </si>
  <si>
    <t>人均住院支出比上年增长高于审核系数的主要原因是因为实行分级诊疗制度，华宁县总医院提升医疗服务水平，部分疑难杂病不出县区，导致医疗待遇住院支出费用增加，影响人均住院支出，与上年同期相比增长。</t>
  </si>
  <si>
    <t>5.5.1  次均住院支出</t>
  </si>
  <si>
    <t xml:space="preserve">[次均住院支出]=[住院支出]÷[参保人员住院人次数]
</t>
  </si>
  <si>
    <t>次均住院支出低于审核系数原因是：1.市级统筹，市级医院和省内跨省异地就医费用均由市级结算列支，导致县区人均支出被拉低；2.我市实行分级诊疗制度，把病人留在了基层就诊，拉低了人均费用。</t>
  </si>
  <si>
    <t>次均住院支出增长率低于下限的主要原因是2025年住院人数比2024年减少380人、住院人次数减少883人次，所以导致次均住院支出增长率偏低。</t>
  </si>
  <si>
    <t>5.6 人均门诊支出</t>
  </si>
  <si>
    <t>[人均门诊支出]=[门诊支出]÷[参保人员门诊人数]</t>
  </si>
  <si>
    <t>人均门诊支出2025年决算数低于下限的主要原因是2025年门诊共济政策实施，门诊参保人数的增加，门诊费用报销比例提高，所以导致人均门诊支出2025年决算数偏低。</t>
  </si>
  <si>
    <t>人均门诊支出增长率高于上限的主要原因是2025年门诊共济政策实施，门诊就诊人数比去年增加664人，门诊就诊人次比去年增加18449人次，门诊费用报销比例提高，所以导致人均门诊支出增长率较高。</t>
  </si>
  <si>
    <t>5.6.1 次均门诊支出</t>
  </si>
  <si>
    <t>[次均门诊支出]=[门诊支出]÷[参保人员门诊人次数]</t>
  </si>
  <si>
    <t>次均门诊支出增长率高于上限的主要原因是2025年门诊共济政策实施，门诊就诊人数比去年增加664人，门诊就诊人次比去年增加18449人次，门诊费用报销比例提高，所以导致次均门诊支出增长率较高。</t>
  </si>
  <si>
    <t>5.7 人均生育医疗费支出</t>
  </si>
  <si>
    <t>[人均生育医疗费支出]=[生育医疗费支出]÷[享受生育医疗费用报销人数]</t>
  </si>
  <si>
    <t>人均生育医疗费用支出增长率低于下限的主要原因是享受生育医疗费用报销人数减少67人，报销人次数减少67人次，所以导致人均生育医疗费用支出增长率较低。</t>
  </si>
  <si>
    <t>5.7.1 次均生育医疗费支出</t>
  </si>
  <si>
    <t>[次均生育医疗费支出]=[生育医疗费支出]÷[享受生育医疗费用报销人次数]</t>
  </si>
  <si>
    <t>次均生育医疗费用支出增长率低于下限的主要原因是享受生育医疗费用报销人数减少67人，报销人次数减少67人次，所以导致次均生育医疗费用支出增长率较低。</t>
  </si>
  <si>
    <t>5.8 人均生育津贴支出</t>
  </si>
  <si>
    <t>[人均生育津贴支出]=[生育津贴支出]÷[享受生育津贴人数]</t>
  </si>
  <si>
    <t>人均生育津贴支出增长率高于上限的主要原因是只有企业职工享受生育津贴，报销生育津贴计算标准比上年增加；部分2024年度的生育津贴在2025年初支付，所以导致人均生育津贴支出增长率偏高。</t>
  </si>
  <si>
    <t>5.9 社会保险待遇支出</t>
  </si>
  <si>
    <t>基金收支表与财政专户收支表比值不为0的主要原因是专户利息收入由县级财政填报，不由经办机构填报，县级财政汇总后无此情况出现，所以导致基金收支表与财政专户收支表比值不为0。</t>
  </si>
  <si>
    <t>5.10 医保基金当年实付率</t>
  </si>
  <si>
    <t>[实付率]=[实付金额]÷[应付金额]×100%</t>
  </si>
  <si>
    <t>2025年决算数（%）</t>
  </si>
  <si>
    <t>5.10.1 实付金额填报合理性</t>
  </si>
  <si>
    <t>该项指标反映医保基金实付金额与待遇支出差值，若差值不为0，请核实说明情况</t>
  </si>
  <si>
    <t>实付金额与待遇支出差值</t>
  </si>
  <si>
    <t>5.11 应缴缴费率</t>
  </si>
  <si>
    <t>[应缴缴费率]=([缴纳当年基本医疗保险费]+[当年新增欠费])÷[个人缴费基数总额]×100%</t>
  </si>
  <si>
    <t>5.13 待遇支出与2025年预计执行数差异情况</t>
  </si>
  <si>
    <t>2025年决算数据与2025预计执行预算数据比较</t>
  </si>
  <si>
    <t>六、其他项说明</t>
  </si>
  <si>
    <t>6.1  往来款项</t>
  </si>
  <si>
    <t>往来款项暂付款-其他不为0的主要原因是垫付异地就医医疗费338589.44元，垫付异地家庭医生签约服务费7228.80元，暂未清算，所以导致往来款项暂付款-其他不为0。</t>
  </si>
  <si>
    <t>暂付款-预付医疗机构费用</t>
  </si>
  <si>
    <t>预付医疗机构费用占统筹基金医疗待遇支出比重（%）</t>
  </si>
  <si>
    <t>6.2  其他收支</t>
  </si>
  <si>
    <t>2025年城乡居民基本医疗保险基金决算情况分析说明</t>
  </si>
  <si>
    <t xml:space="preserve">社决审05表 </t>
  </si>
  <si>
    <t>基金与专户财政补贴收入核对差额大于0的主要原因是因为财政专户补贴收入不由经办机构填写数据，而是由县级财政填写数据，县级财政汇总后无此情况出现，所以基金与专户财政补贴收入核对差额大于0。</t>
  </si>
  <si>
    <t>其中：新冠病毒疫苗及接种费用</t>
  </si>
  <si>
    <t>[省级及以上预算安排数]=[本年预算支出]+[预算结转下年]-[上年预算结转]-[本级预算安排]，省级及以上对账金额需手工填写</t>
  </si>
  <si>
    <t>基金与专户利息收入核对差额大于0的主要原因是因为财政专户补贴收入不由经办机构填写数据，而是由县级财政填写数据，县级财政汇总后无此情况出现，所以基金与专户利息收入核对差额大于0。</t>
  </si>
  <si>
    <t xml:space="preserve">上级补助省级平衡的计算结果大于0的主要原因是因为城乡居民基本医疗保险属于市级统筹，市级汇总后无此情况出现，所以导致补助下级支出与上级补助省级平衡存在差额。</t>
  </si>
  <si>
    <t xml:space="preserve">上解上级省级平衡的计算结果大于0的主要原因是因为城乡居民基本医疗保险属于市级统筹，市级汇总后无此情况出现，所以导致下级上解收入与上解上级省级平衡存在差额。</t>
  </si>
  <si>
    <t>城乡居民基本医疗保险居民个人缴费、集体扶持、城乡医疗救助资助、财政为困难人员代缴等收入。</t>
  </si>
  <si>
    <t>基本医疗保险费收入2025年决算数比2024年决算数减少的原因：1.有部分参保人还未及时在预缴时候进行参保缴费；2.部分人员转职工参保，使得居民医保参保缴费减少，所以导致基本医疗保险费收入降低。</t>
  </si>
  <si>
    <t>3.1.1.1  医疗救助资助及财政代缴收入</t>
  </si>
  <si>
    <t>城乡医疗救助基金为资助对象参保缴纳的款项及政府在城乡医疗救助之外对困难居民参保给予的缴费补贴收入。</t>
  </si>
  <si>
    <t xml:space="preserve"> 医疗救助资助及财政代缴收入2025年决算数比2024年决算数减少的原因：1.重点优抚对象人数减少一半，使得代缴收入减少约22.00万元；2.残联和医保联合资助的残疾人群残联不在进行资助，人数减少近1400人，代缴收入减少约33.00万元，所以导致医疗救助资助及财政代缴收入大幅度降低。</t>
  </si>
  <si>
    <t>收到的同级财政部门以及上级财政部门拨付并在本级财政预算列支的、或者下级财政部门拨付并在下级财政预算列支的对城乡居民基本医疗保险基金的补贴收入。</t>
  </si>
  <si>
    <t>财政补贴收入2025年决算数比2024年决算数减少的主要原因是因为2024年决算数到位了2023年县级财政补助资金2648847.36元和2024年县级财政补助资金2749101.12元，而2025年决算数仅为当年县级配套补助资金，所以财政补贴收入大幅度降低。</t>
  </si>
  <si>
    <t>3.1.2.1  按规定标准补助收入</t>
  </si>
  <si>
    <t>根据相关政策规定，按参保人数和规定的人均补助标准给予的补贴收入，不包含对基金的专项和收支缺口补贴资金。</t>
  </si>
  <si>
    <t>按规定标准补助收入2025年决算数比2024年决算数减少的主要原因是因为2024年决算数到位了2023年县级财政补助资金2648847.36元和2024年县级财政补助资金2749101.12元，而2025年决算数仅为当年县级配套补助资金，所以按规定标准补助收入大幅度降低。</t>
  </si>
  <si>
    <t>3.1.2.2  其他财政收入</t>
  </si>
  <si>
    <t>[ 其他财政补助]=[ 财政补贴收入]-[按规定标准收入]-[对医保基金负担新冠病毒疫苗及接种费用的补助]-[补基金缺口]。补基金缺口需手工填写；其他财政补助需进行说明</t>
  </si>
  <si>
    <t>其中：对医保基金负担新冠病毒疫苗及接种费用的补助</t>
  </si>
  <si>
    <t xml:space="preserve">    补基金缺口</t>
  </si>
  <si>
    <t xml:space="preserve">    其他</t>
  </si>
  <si>
    <t>参保对象基本医疗保险待遇支出</t>
  </si>
  <si>
    <t>基本医疗保险待遇支出预算完成率高于上限的主要原因是因为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加快了资金执行进度，所以导致基本医疗保险待遇支出预算完成率偏高。</t>
  </si>
  <si>
    <t>基本医疗保险待遇支出2025年决算数比2024年决算数增加的主要原因是因为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加快了资金执行进度，所以基本医疗保险待遇支出有所上升。</t>
  </si>
  <si>
    <t>参保对象普通门诊和门诊大病费用。</t>
  </si>
  <si>
    <t>门诊支出预算完成率高于上限的主要原因是因为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加快了资金执行进度，所以门诊支出预算完成率偏高。</t>
  </si>
  <si>
    <t>门诊支出2025年决算数比2024年决算数大幅增加的主要原因是因为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加快了资金执行进度，所以门诊支出增幅较大。</t>
  </si>
  <si>
    <t>3.2.1.3  其他待遇支出</t>
  </si>
  <si>
    <t>3.2.2  大病保险支出</t>
  </si>
  <si>
    <t>从城乡居民基本医疗保险基金中划出的用于城乡居民大病保险的资金，以及因基本医疗保险政策调整等政策性原因使商业保险机构承办大病保险发生亏损而向商业保险机构进行的补偿。</t>
  </si>
  <si>
    <t>大病保险支出预算完成率为0%的主要原因是因为我市大病保险由市级统一承办，大病保险支出由市级统一填列，县区不填数据，所以大病保险支出预算完成率为0%。</t>
  </si>
  <si>
    <t>[支付能力]=[2025年累计结余]÷[基金支出]×12</t>
  </si>
  <si>
    <t>"</t>
  </si>
  <si>
    <t>基金结余剔除预收收入后的支付能力（月）低于下限的主要原因是我市城乡居民基本医疗保险属于市级统筹，年末结余全额上缴市级财政专户，县区不留结余资金，年末滚存结余仅属于暂付异地就医医疗费和先行支付医疗费，所以基金结余剔除预收收入后的支付能力（月）偏低。</t>
  </si>
  <si>
    <t>4.1 基本医疗保险参保人数</t>
  </si>
  <si>
    <t>参加职工基本医疗保险和城乡居民基本医疗保险的年末人数之和。</t>
  </si>
  <si>
    <t>基本医疗保险参保人数2025年决算数比2024年决算数减少的原因：1.部分参保人员转职工参保；2.部分参保人员死亡；3.部分人员外出务工；4.人口出生率下降，新生儿减少，所以基本医疗保险参保人数有所下降。</t>
  </si>
  <si>
    <t>4.2.住院人数</t>
  </si>
  <si>
    <t>享受医疗保险待遇全年住院累计人数</t>
  </si>
  <si>
    <t xml:space="preserve">占参保人数比例（%）
</t>
  </si>
  <si>
    <t>住院人数2025年决算数比2024年决算数减少的主要原因是因为门诊报销待遇提高，门诊慢特病年度支付限额提高，所以住院人数有所下降。</t>
  </si>
  <si>
    <t>4.2.1 住院人次数</t>
  </si>
  <si>
    <t>享受医疗保险待遇全年住院人次数。</t>
  </si>
  <si>
    <t>住院人次数2025年决算数比2024年决算数减少的主要原因是因为门诊报销待遇提高，门诊慢特病年度支付限额提高，所以住院人次数有所下降。</t>
  </si>
  <si>
    <t>4.3 门诊人数</t>
  </si>
  <si>
    <t>享受医疗保险待遇全年门诊累计人数</t>
  </si>
  <si>
    <t>4.3.1门诊人次数</t>
  </si>
  <si>
    <t>享受医疗保险待遇全年门诊人次数。</t>
  </si>
  <si>
    <t>门诊人次数与待遇人数的比值高于上限的原因：1.2024年根据《玉溪市职工基本医疗保险门诊共济保障实施细则（暂行）的通知》（玉政规〔2022〕1号）文件执行，居民可使用职工家属的个人账户到医院看病就医；2.医改成效显著，医院执行了慢病门诊、网上挂号、刷脸支付等便捷措施，群众到医院看病就医便利；3.新冠疫情后，每年甲流感冒生病的人增多，门诊就医人次增加，所以门诊人次数与待遇人数的比值偏高。</t>
  </si>
  <si>
    <t>门诊人次数2025年决算数比2024年决算数增加的原因：1.2024年根据《玉溪市职工基本医疗保险门诊共济保障实施细则（暂行）的通知》（玉政规〔2022〕1号）文件执行，居民可使用职工家属的个人账户到医院看病就医；2.医改成效显著，医院执行了慢病门诊、网上挂号、刷脸支付等便捷措施，群众到医院看病就医便利；3.新冠疫情后，每年甲流感冒生病的人增多，门诊就医人次增加，所以门诊人次数有所上升。</t>
  </si>
  <si>
    <t>4.4 大病保险覆盖人数</t>
  </si>
  <si>
    <t>城乡居民大病保险覆盖的参保人数</t>
  </si>
  <si>
    <t>4.5 享受大病保险待遇人数</t>
  </si>
  <si>
    <t>享受城乡居民大病保险待遇全年累计人数</t>
  </si>
  <si>
    <t>4.5.1 享受大病保险待遇人次数</t>
  </si>
  <si>
    <t>享受城乡居民大病保险待遇人次数。</t>
  </si>
  <si>
    <t>享受城乡居民大病保险待遇人次数与待遇人数的比值为0的主要原因是因为玉溪市大病保险由市级统一承办，大病保险支出由市级统一填列，县区不填数据，所以导致享受大病保险待遇人次数与待遇人数的比值为0。</t>
  </si>
  <si>
    <t>4.6 个人缴费标准</t>
  </si>
  <si>
    <t>[个人缴费标准]根据当地政策规定手工补充填写，按照各档次及缴费人数占比加权平均计算</t>
  </si>
  <si>
    <t>4.7 财政补贴标准</t>
  </si>
  <si>
    <t>[财政补贴标准]根据当地政策规定手工补充填写，按照各档次及缴费人数占比加权平均计算</t>
  </si>
  <si>
    <t>5.1 人均缴费金额</t>
  </si>
  <si>
    <t>[人均缴费金额]=[基本医疗保险费收入]÷[参保人数]</t>
  </si>
  <si>
    <t>人均缴费金额2025年决算数低于下限的原因：1.按照市级文件规定，2025年参保缴费标准为400元/人，2026年参保缴费标准为400元/人；2.根据《玉溪市人民政府关于印发玉溪市医疗救助实施办法（试行）的通知》（按照玉政规〔2022〕2号）中第三十一条规定特殊人群资助参保资金1435645.00元由市级清算，不核拨到县级；3.2025年各资助部门资助参保资金1331800.00元还未拨付到位，所以人均缴费金额2025年决算数偏低。</t>
  </si>
  <si>
    <t>5.2 人均财政补贴</t>
  </si>
  <si>
    <t>[人均财政补贴]=[按规定标准补助收入]÷[参保人数]</t>
  </si>
  <si>
    <t>人均财政补贴2025年决算数低于下限的主要原因是我县只承担县级财政补助部分，而中央、省、市财政补助资金不直达县级，所以人均财政补贴2025年决算数偏低。</t>
  </si>
  <si>
    <t>[基金收益率]=[利息收入]/([上年基金结余]+[年末滚存结余])*200%</t>
  </si>
  <si>
    <t>基金收益率2025年决算数高于上限的主要原因是我市城乡居民基本医疗保险基金属于市级统筹，基金全市调剂使用，统一管理，县区年度结余资金全额上缴市级管理，县区不留结余资金，年末滚存结余仅属于暂付异地就医医疗费和先行支付医疗费，所以导致基金收益率2025年决算数偏高。</t>
  </si>
  <si>
    <t>人均医疗保险待遇支出2025年决算数比2024年决算数增加的原因：1.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使得待遇支出增加；2.就诊人次增多，使得人均医疗保险待遇支出增加，所以人均医疗保险待遇支出有所上升。</t>
  </si>
  <si>
    <t>人均住院支出2025年决算数低于下限的原因：1.由于城乡居民基本医疗实行市级统筹，三级医院和省内跨省异地费用由市级结算列支，导致市级账面人均住院支出大，县区人均住院支出小；2.根据国家医疗待遇政策分级诊疗制度，把病人留在了基层医疗，利用地方医疗资源就近就便就医，导致次均费用下降，所以人均住院支出2025年决算数偏低。</t>
  </si>
  <si>
    <t>5.5.1 次均住院支出</t>
  </si>
  <si>
    <t>[次均住院支出]=[住院支出]÷[参保人员住院人次数]</t>
  </si>
  <si>
    <t>次均住院支出2025年决算数低于下限的原因：1.由于城乡居民基本医疗实行市级统筹，三级医院和省内跨省异地费用由市级结算列支，导致市级账面人均住院支出大，县区人均住院支出小，使得次均住院支出小；2.根据国家医疗待遇政策分级诊疗制度，把病人留在了基层医疗，利用地方医疗资源就近就便就医，导致次均费用下降，所以次均住院支出2025年决算数偏低。</t>
  </si>
  <si>
    <t>次均住院支出2025年决算数比2024年决算数增加的原因：1.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使得待遇支出增加；2.住院人次数减少，使得次均住院支出增加，所以次均住院支出有所上升。</t>
  </si>
  <si>
    <t>人均门诊支出2025年决算数比2024年决算数大幅增加的主要原因是因为就诊人次增多，使得人均门诊支出增加，所以人均门诊支出增幅较大。</t>
  </si>
  <si>
    <t xml:space="preserve">[次均门诊支出]=[门诊支出]÷[参保人员门诊人次数]
</t>
  </si>
  <si>
    <t>次均门诊支出2025年决算数低于下限的主要原因是因为大部分居民选择在县级二级医院、乡镇卫生院一级医疗机构及村卫生室就医，医疗服务收费标准低，所以次均门诊支出2025年决算数偏低。</t>
  </si>
  <si>
    <t>次均门诊支出2025年决算数比2024年决算数增加的主要原因是因为门诊人次大幅度增加，所以次均门诊支出有所上升。</t>
  </si>
  <si>
    <t>基金收支表与财政专户收支表一致。</t>
  </si>
  <si>
    <t>社会保险待遇支出基金收支表与财政专户收支表比值为0%的主要原因是因为财政专户收支表由县级财政填报，不由经办机构填报，县级财政汇总后无此情况出现，所以社会保险待遇支出基金收支表与财政专户收支表比值为0%。</t>
  </si>
  <si>
    <t>5.8 医保基金当年实付率</t>
  </si>
  <si>
    <t>5.8.1 实付金额填报合理性</t>
  </si>
  <si>
    <t>5.9 大病保险覆盖率</t>
  </si>
  <si>
    <t>[大病保险覆盖率]=[大病保险覆盖人数]÷[参保人数]×100%</t>
  </si>
  <si>
    <t>大病保险覆盖率2025年决算数数据为0%的主要原因是因为玉溪市大病保险由市级统一承办，大病保险支出由市级统一填列，县区不填数据，所以大病保险覆盖率2025年决算数数据为0%。</t>
  </si>
  <si>
    <t>5.10 人均大病保险支出</t>
  </si>
  <si>
    <t>反映筹资水平。[人均大病支出]=[大病保险支出]÷[大病保险覆盖人数]</t>
  </si>
  <si>
    <t>人均大病保险支出2025年决算数数据为0元的主要原因是因为我市大病保险由市级统一承办，大病保险支出由市级统一填列，县区不填数据，所以人均大病保险支出2025年决算数数据为0元。</t>
  </si>
  <si>
    <t>5.11 人均大病保险待遇支出</t>
  </si>
  <si>
    <t>[人均大病待遇支出]=[大病保险待遇支出]÷[享受大病保险待遇人数]</t>
  </si>
  <si>
    <t>5.11.1 次均大病保险待遇支出</t>
  </si>
  <si>
    <t>[次均大病待遇支出]=[大病保险待遇支出]÷[享受大病保险待遇人次数]</t>
  </si>
  <si>
    <t xml:space="preserve">2025年决算数
</t>
  </si>
  <si>
    <t xml:space="preserve">2025年本年预算支出
</t>
  </si>
  <si>
    <t xml:space="preserve">2025年一般公共预算列支
</t>
  </si>
  <si>
    <t xml:space="preserve">差额
</t>
  </si>
  <si>
    <t>5.13 财政补贴收入与2025年预计执行数差异情</t>
  </si>
  <si>
    <t xml:space="preserve">2025年预计执行数
</t>
  </si>
  <si>
    <t xml:space="preserve">差异率（%）
</t>
  </si>
  <si>
    <t>5.14 待遇支出与2025年预计执行数差异情况</t>
  </si>
  <si>
    <t>待遇支出2025年决算数与2025年预计执行数差异率高于上限的主要原因是因为根据《玉溪市医疗保险中心关于调整预拨付指标等相关事宜的通知》（玉医保中心发〔2025〕14号）文件，华宁县医共体、华宁县妇幼保健院、华宁瑞仁医院原月度预付指标为月度总额指标的75%，现调整为全年按照年度指标的90%预付，在2025年12月预付时补足，加快了资金执行进度，所以导致待遇支出2025年决算数与2025年预计执行数差异率偏高。</t>
  </si>
  <si>
    <t>预付医疗机构费用占医疗待遇支出比重（%）</t>
  </si>
  <si>
    <t>2025年工伤保险基金决算情况分析说明</t>
  </si>
  <si>
    <t xml:space="preserve">社决审06表 </t>
  </si>
  <si>
    <t>本年预算支出、专户财政补贴收入、基金财政补贴收入之间核对一致</t>
  </si>
  <si>
    <t>基金收支表:利息收入</t>
  </si>
  <si>
    <t>专户收支表:利息收入</t>
  </si>
  <si>
    <t>3.1.1 工伤保险费收入</t>
  </si>
  <si>
    <t>用人缴费单位按规定缴费基数的一定比例缴纳，以及难以直接按照工资总额计算缴纳工伤保险费的部分行业企业按规定方式缴纳的工伤保险费。</t>
  </si>
  <si>
    <t>3.1.1.1  缴纳当年工伤保险费</t>
  </si>
  <si>
    <t>同上。</t>
  </si>
  <si>
    <t>3.1.1.1.1  按基数缴纳的工伤保险费</t>
  </si>
  <si>
    <t>缴纳当年保险费收入剔除按单项工程缴费收入</t>
  </si>
  <si>
    <t xml:space="preserve"> 占当年缴费比例（%）</t>
  </si>
  <si>
    <t xml:space="preserve">3.1.1.1.1.1  公务员工伤保险费收入
</t>
  </si>
  <si>
    <t>机关和事业单位参加工伤保险应由各级财政负担的缴费部分。</t>
  </si>
  <si>
    <t xml:space="preserve">2025年预算或预算调整数
</t>
  </si>
  <si>
    <t>3.1.1.1.2  职业伤害保障费收入（试点）</t>
  </si>
  <si>
    <t>职业伤害保障试点地区平台灵活就业人员根据接单总量、缴费标准缴纳的工伤保险费。</t>
  </si>
  <si>
    <t>财政对基金的补助需进行说明。</t>
  </si>
  <si>
    <t>3.2.1  工伤保险待遇支出</t>
  </si>
  <si>
    <t>经工伤认定后职工应享受由工伤保险基金负担的工伤医疗待遇支出、伤残待遇支出和工亡待遇等待遇支出。</t>
  </si>
  <si>
    <t>3.2.1.1  工伤医疗待遇支出</t>
  </si>
  <si>
    <t>指治疗工伤的医疗费用、康复费用、安装配置伤残辅助器具所需费用、住院伙食补助费、到统筹地区以外就医的交通食宿费。</t>
  </si>
  <si>
    <t>3.2.1.2  伤残待遇支出</t>
  </si>
  <si>
    <t>指经劳动能力鉴定委员会确认需要生活护理的工伤人员生活护理费、一次性伤残补助金、一至四级工伤职工按月领取的伤残津贴、五至十级伤残职工退休养老保险待遇补差以及一至四级工伤职工伤残津贴补差部分。</t>
  </si>
  <si>
    <t>3.2.1.3  工亡待遇支出</t>
  </si>
  <si>
    <t>指职工因工死亡后，由工伤保险基金支付给的丧葬补助金、供养亲属抚恤金和一次性工亡补助金。</t>
  </si>
  <si>
    <t>3.2.1.3.1  一次性工亡补助金支出</t>
  </si>
  <si>
    <t>需手工填报</t>
  </si>
  <si>
    <t>3.2.2  劳动能力鉴定支出</t>
  </si>
  <si>
    <t>按规定支付给参加劳动能力鉴定的医疗卫生专家的费用以及支付给有关医疗机构协助进行劳动能力鉴定的诊断费用。</t>
  </si>
  <si>
    <t>3.2.3  工伤预防费用支出</t>
  </si>
  <si>
    <t>按规定用于工伤预防的宣传和培训费用支出。[工伤预防费用占上年工伤保险费比例]=[工伤预防费用]÷[上年工伤保险费收入]×100%</t>
  </si>
  <si>
    <t>工伤预防费用占上年工伤保险费比例(%)</t>
  </si>
  <si>
    <t>3.2.4   职业伤害保障待遇支出（试点）</t>
  </si>
  <si>
    <t>职业伤害保障试点地区平台灵活就业参保人员按规定享受的待遇，2022年手工补充填写。</t>
  </si>
  <si>
    <t>参加工伤保险的在职职工人数。包括难以直接按工资总额计算缴纳工伤保险费的部分行业企业按规定方式缴纳工伤保险费的参保人数及职业伤害保障试点地区新就业形态就业参保人数。平均数一般介于两年年末数之间。</t>
  </si>
  <si>
    <t>4.1.1  按单项工程缴费参保人数</t>
  </si>
  <si>
    <t>难以直接按工资总额计算缴纳工伤保险费的部分行业企业按规定方式缴纳工伤保险费的参保人数。</t>
  </si>
  <si>
    <t>4.1.2  职业伤害保障参保人数（试点）</t>
  </si>
  <si>
    <t>职业伤害保障试点地区新就业形态就业参保人数。</t>
  </si>
  <si>
    <t>实际缴纳工伤保险的在职职工人数，包括未按规定足额缴纳工伤保险费且未缴部分已计入欠费的人数、难以直接按工资总额计算缴纳工伤保险费的部分行业企业按规定方式缴纳的工伤保险费的参保人数及职业伤害保障试点地区新就业形态就业参保人数。平均数一般介于两年年末数之间。</t>
  </si>
  <si>
    <t>4.2.1按工资缴费的人数</t>
  </si>
  <si>
    <t>2025年全年平均数需手工填写。</t>
  </si>
  <si>
    <t>参加工伤保险的单位缴纳工伤保险费的工资总额，按缴费人员应缴口径计算。</t>
  </si>
  <si>
    <t>4.4  享受工伤保险待遇全年人数</t>
  </si>
  <si>
    <t>年内享受工伤保险待遇的人数，包括职业伤害保障试点地区的职业伤害保障待遇享受人数。多次享受同一工伤保险待遇项目的同一人，仅计算一次。</t>
  </si>
  <si>
    <t>待遇人数与三项待遇人数之和的比值（%）</t>
  </si>
  <si>
    <t>4.4.1 享受工伤医疗待遇全年累计人数</t>
  </si>
  <si>
    <t>当年享受工伤医疗待遇累计人数，享受多次医疗待遇的同一人，仅计算一次。</t>
  </si>
  <si>
    <t>享受医疗待遇人数占比（%）</t>
  </si>
  <si>
    <t>4.4.2 享受伤残待遇全年累计人数</t>
  </si>
  <si>
    <t>当年享受伤残待遇累计人数，享受多次伤残待遇的同一人，仅计算一次。</t>
  </si>
  <si>
    <t>4.4.3  工伤工亡人数</t>
  </si>
  <si>
    <t>当年因工伤事项死亡的人数。不包含长期领取工亡待遇的家属</t>
  </si>
  <si>
    <t>4.4.4  享受职业伤害保障待遇全年累计人数</t>
  </si>
  <si>
    <t>当年享受职业伤害保障待遇累计人数，享受多次职业伤害保障待遇的同一人，仅计算一次。</t>
  </si>
  <si>
    <t>5.1 按基数缴纳人数情况</t>
  </si>
  <si>
    <t xml:space="preserve">[缴费人数占比]=[按工资缴费的人数]÷{[参保人数]-[按单项工程缴费参保人数]-[职业伤害保障参保人数（试点)]}×100%
</t>
  </si>
  <si>
    <t>[人均缴费基数]=[缴费基数总额]÷[按工资缴费的人数(全年平均数)]</t>
  </si>
  <si>
    <t>5.4 人均工伤保险待遇支出</t>
  </si>
  <si>
    <t>[人均工伤保险待遇支出]=[工伤保险待遇支出]÷[享受工伤保险待遇全年人数]</t>
  </si>
  <si>
    <t>5.4.1 人均工伤医疗待遇支出</t>
  </si>
  <si>
    <t>[人均医疗待遇支出]=[医疗待遇支出]÷[享受工伤保险待遇全年人数]</t>
  </si>
  <si>
    <t>5.4.2 人均伤残待遇支出</t>
  </si>
  <si>
    <t>[人均伤残待遇支出]=[伤残待遇支出]÷[享受伤残待遇全年累计人数]</t>
  </si>
  <si>
    <t>5.4.3 人均一次性工亡补助金支出</t>
  </si>
  <si>
    <t>[人均一次性工亡补助金支出]=[一次性工亡补助金支出]÷[工亡人数]</t>
  </si>
  <si>
    <t>5.4.4 人均职业伤害保障待遇支出</t>
  </si>
  <si>
    <t>5.6 应缴缴费率</t>
  </si>
  <si>
    <t>[应缴缴费率]=([按基数缴纳的工伤保险费]+[当年新增欠费])÷[缴费基数总额]×100%</t>
  </si>
  <si>
    <t>5.7两本预算衔接</t>
  </si>
  <si>
    <t>2025年失业保险基金决算情况分析说明</t>
  </si>
  <si>
    <t xml:space="preserve">社决审07表 </t>
  </si>
  <si>
    <t>财政对基金补助在国库支出数、财政专户财政补贴收入数和基金财政补贴收入数之间核对一致</t>
  </si>
  <si>
    <t>财政对基金的补助支出</t>
  </si>
  <si>
    <t>财政专户表财政补贴收入</t>
  </si>
  <si>
    <t>国库支出与专户收入核对</t>
  </si>
  <si>
    <t>基金收支与财政专户一致性核对</t>
  </si>
  <si>
    <t>中央安排数手工补充填写，并与决算报表核对一致。中央安排对账数需手工填写</t>
  </si>
  <si>
    <t>中央财政补助核对差额数</t>
  </si>
  <si>
    <t>基金收支表</t>
  </si>
  <si>
    <t>财政专户收支表</t>
  </si>
  <si>
    <t>3.1.1 失业保险费收入</t>
  </si>
  <si>
    <t>还原减征免征后的增幅为保险费收入加上减征免征数后再计算增长幅度。</t>
  </si>
  <si>
    <t>失业保险参保单位成建制跨统筹地区转移或个人跨统筹地区流动而划入的失业保险基金。</t>
  </si>
  <si>
    <t>3.2.1  失业保险金支出</t>
  </si>
  <si>
    <t>按规定支付给符合领取失业保险金条件的失业人员在失业期间的基本生活费用。</t>
  </si>
  <si>
    <t>3.2.2  基本医疗保险费（含生育保险费）支出</t>
  </si>
  <si>
    <t>为领取失业保险金人员在领取失业保险金期间代缴职工基本医疗保险费（含生育保险费）支出。</t>
  </si>
  <si>
    <t>3.2.3 丧葬抚恤金和补助金支出</t>
  </si>
  <si>
    <t>按规定支付给在领取失业保险金期间死亡的失业人员的丧葬补助费用及由其供养的配偶、直系亲属的抚恤金支出。</t>
  </si>
  <si>
    <t>3.2.4 职业培训和职业介绍支出</t>
  </si>
  <si>
    <t>支付给职业培训机构或失业人员的领取失业保险金期间接受职业培训、职业介绍补贴。</t>
  </si>
  <si>
    <t>3.2.5 其他费用支出</t>
  </si>
  <si>
    <t>支付的农民合同制工人一次性生活补助、价格临时补贴及其他促进就业支出等国家规定的其他费用。</t>
  </si>
  <si>
    <t>3.2.5.1 其他促进就业支出（东部7省市）</t>
  </si>
  <si>
    <t>东部7省市按规定发放的职业培训补贴、职业技能鉴定补贴、岗位补贴和社会保险补贴支出。</t>
  </si>
  <si>
    <t>3.2.5.2 农民工一次性生活补助支出</t>
  </si>
  <si>
    <t>农民合同制工人一次性生活补助支出。</t>
  </si>
  <si>
    <t>3.2.5.3 价格临时补贴支出</t>
  </si>
  <si>
    <t>领取失业保险金和失业补助金人员发放的价格临时补贴。</t>
  </si>
  <si>
    <t>3.2.5.4  大龄领取失业保险金人员基本养老保险缴费支出</t>
  </si>
  <si>
    <t>3.2.5.5 其他</t>
  </si>
  <si>
    <t>[其他]=[其他费用支出]-[农民工一次性生活补助支出]-[其他促进就业支出]-[价格临时补贴支出]-[大龄领取失业保险金人员基本养老保险缴费支出]。其他项有数据需进行说明</t>
  </si>
  <si>
    <t>3.2.6 稳定岗位补贴（稳岗返还）支出</t>
  </si>
  <si>
    <t>按规定，向符合条件的企业返还的失业保险费。</t>
  </si>
  <si>
    <t>3.2.7 技能提升补贴支出</t>
  </si>
  <si>
    <t>按规定对符合条件的企业职工和领取失业保险金人员提升技能给予的补贴。</t>
  </si>
  <si>
    <t>3.2.8 转移支出</t>
  </si>
  <si>
    <t>失业保险参保单位成建制跨统筹地区转移或个人跨统筹地区流动而划出的失业保险基金。</t>
  </si>
  <si>
    <t>按规定已办理失业保险参保手续的年末人数。平均数一般介于两年年末数之间。</t>
  </si>
  <si>
    <t>4.1.1农民合同制工人参保人数</t>
  </si>
  <si>
    <t>指城镇企事业单位招用的单位缴费、本人不缴纳失业保险费的农民合同制工人数量。</t>
  </si>
  <si>
    <t>4.2 实际缴费人数</t>
  </si>
  <si>
    <t>4.3  单位缴费基数总额</t>
  </si>
  <si>
    <t>参加失业保险的单位缴纳失业保险费的工资总额。</t>
  </si>
  <si>
    <t>4.4 个人缴费基数总额</t>
  </si>
  <si>
    <t>参加失业保险的个人缴纳失业保险费的工资总额。[与单位缴费基数比值]=[个人缴费基数总额]÷[单位缴费基数总额]×100%</t>
  </si>
  <si>
    <t>与单位缴费基数比值</t>
  </si>
  <si>
    <t>4.5 全年领取失业保险金人月数</t>
  </si>
  <si>
    <t>各月领取失业保险金的人数之和。</t>
  </si>
  <si>
    <t>4.6 代缴医疗保险费人月数</t>
  </si>
  <si>
    <t>各月代缴医疗保险费的人数之和。[与领取失业金人月数差异率]=[代缴医疗保险费人月数]÷[全年领取失业保险金人月数]×100%-100%</t>
  </si>
  <si>
    <t>与领取失业金人月数差异率</t>
  </si>
  <si>
    <t>4.7 享受职业培训和职业介绍补贴人数</t>
  </si>
  <si>
    <t>全年领取职业培训和职业介绍补贴的累计人数。</t>
  </si>
  <si>
    <t>4.8 享受基本养老保险缴费补助的大龄领金人月数</t>
  </si>
  <si>
    <t>4.9 享受稳岗返还企业户数</t>
  </si>
  <si>
    <t>全年享受稳岗返还企业户数。2024年决算数需手工填报</t>
  </si>
  <si>
    <t>4.10 享受技能提升补贴人数</t>
  </si>
  <si>
    <t>全年领取技能提升补贴的累计人数。</t>
  </si>
  <si>
    <t>4.11 享受农民合同制工人一次性生活补助人数</t>
  </si>
  <si>
    <t>全年领取农民合同制工人一次性生活补助的累计人数。</t>
  </si>
  <si>
    <t>4.12 享受其他促进就业支出人数</t>
  </si>
  <si>
    <t>[实际缴费人数占比]=[实际缴费人数]÷[参保人数]×100%</t>
  </si>
  <si>
    <t>5.2 人均个人缴费基数</t>
  </si>
  <si>
    <t>[人均缴费基数]=[缴费基数总额]÷[实际缴费人数]</t>
  </si>
  <si>
    <t>5.4 月人均失业保险金支出</t>
  </si>
  <si>
    <t>[月人均失业保险金支出]=[失业保险金支出]÷[全年领取失业保险金人月数]</t>
  </si>
  <si>
    <t>5.5 月人均医疗待遇支出</t>
  </si>
  <si>
    <t>[月人均医疗待遇支出]=[ 基本医疗保险费支出]÷[代缴医疗保险费人月数]</t>
  </si>
  <si>
    <t>5.6 户均稳岗补贴支出</t>
  </si>
  <si>
    <t>[户均稳岗返还支出]=[ 稳岗返还支出]÷[享受稳岗返还企业户数]</t>
  </si>
  <si>
    <t>5.7 人均技能提升补贴支出</t>
  </si>
  <si>
    <t>[人均技能提升补贴支出]=[技能提升补贴支出]÷[享受技能提升补贴人数]</t>
  </si>
  <si>
    <t>5.8 人均农民工一次性生活补贴支出</t>
  </si>
  <si>
    <t>[人均农民工一次性生活补贴支出]=[农民工一次性生活补助支出]÷[享受农民合同制工人一次性生活补助人数]</t>
  </si>
  <si>
    <t>[应缴缴费率]=([失业保险费收入]-[本年补缴以前年度保费]+[当年新增欠费])÷[个人缴费基数总额]×100%</t>
  </si>
  <si>
    <t>5.11两本预算衔接</t>
  </si>
  <si>
    <t>2025年机关事业单位职业年金决算情况分析说明</t>
  </si>
  <si>
    <t xml:space="preserve">社决审08表 </t>
  </si>
  <si>
    <t>2.1下级上解收入平衡</t>
  </si>
  <si>
    <t>下级上解收入对账单</t>
  </si>
  <si>
    <t>下级上解收入核对一致</t>
  </si>
  <si>
    <t>2.2上解上级支出平衡</t>
  </si>
  <si>
    <t xml:space="preserve">上解上级支出核对一致</t>
  </si>
  <si>
    <t>3.1 本年收入</t>
  </si>
  <si>
    <t>3.1.1 缴费收入</t>
  </si>
  <si>
    <t>由缴费单位和个人按缴费基数的一定比例缴纳的职业年金费用。</t>
  </si>
  <si>
    <t>3.1.2 利息收入</t>
  </si>
  <si>
    <t>按照国家规定，职业年金基金在国库和归集户中的银行存款产生的利息收入。</t>
  </si>
  <si>
    <t>3.1.3 委托投资收益</t>
  </si>
  <si>
    <t>按照国家规定，职业年金基金受托机构进行投资运营所取得的净收益或发生的净损失。</t>
  </si>
  <si>
    <t>3.1.4转移收入</t>
  </si>
  <si>
    <t>参保对象跨统筹地区或跨制度流动而划入的机关事业单位职业年金、企业年金以及军人职业年金。</t>
  </si>
  <si>
    <t>3.2  本年支出</t>
  </si>
  <si>
    <t>3.2.1  职业年金待遇支出</t>
  </si>
  <si>
    <t>由职业年金基金支付、职业年金计划托管人负责发放的职业年金待遇。</t>
  </si>
  <si>
    <t>3.2.2  转移支出</t>
  </si>
  <si>
    <t>参保对象跨统筹地区或跨制度流动而转出的机关事业单位职业年金。</t>
  </si>
  <si>
    <t>4.1.1  在职职工</t>
  </si>
  <si>
    <t>参加机关事业单位职业年金并在社会保险经办机构已建立缴费记录档案的期末在职职工人数。[占机关养老在职人数比例]=[职业年金在职职工人数]÷[机关养老在职职工人数]×100%，全省汇总审核。</t>
  </si>
  <si>
    <t xml:space="preserve">占机关养老在职人数比例（%）
</t>
  </si>
  <si>
    <t>4.1.2 领取待遇人员</t>
  </si>
  <si>
    <t>已建立职业年金个人账户的人员（俗称“中人”），不包括2014年10月1日前已经退休的人员。[占机关养老领取待遇人员比例]=[职业年金领取待遇人员]÷[机关养老领取待遇人员]×100%，全省汇总审核。</t>
  </si>
  <si>
    <t>占机关养老退休人数比例（%）</t>
  </si>
  <si>
    <t>四、记账情况</t>
  </si>
  <si>
    <t>5.1 记账本金</t>
  </si>
  <si>
    <t>采用记账方式管理的财政全额供款单位，职业年金单位缴费部分本金累计记账余额</t>
  </si>
  <si>
    <t>5.2 记账利息</t>
  </si>
  <si>
    <t>采用记账方式管理的财政全额供款单位记账利息累计余额</t>
  </si>
  <si>
    <t>2025年公务员医疗补助情况分析说明</t>
  </si>
  <si>
    <t xml:space="preserve">社决审09表 </t>
  </si>
  <si>
    <t>2.1  本年收入</t>
  </si>
  <si>
    <t>2.2  本年支出</t>
  </si>
  <si>
    <t>本年支出比上年增长高于上限的主要原因是2025年个人账户基金补缴2024年个人账户基金7484769.69元，从而影响上解上级支出增多，所以导致本年支出比上年增长偏高。</t>
  </si>
  <si>
    <t>2.3 年末参保人数</t>
  </si>
  <si>
    <t>一般情况下，应于机关事业单位养老保险参保人数相等，存在差异的请核实说明情况</t>
  </si>
  <si>
    <t>与机关事业单位养老保险参保人数比较</t>
  </si>
  <si>
    <t>年末参保人数与机关事业单位养老保险参保人数比较不为0的主要原因是公务员医疗年末参保人数7933人，比2024年增加263人，所以年末参保人数与机关事业单位养老保险参保人数比较不为0。</t>
  </si>
  <si>
    <t>2.4  人均支出水平</t>
  </si>
  <si>
    <t>[人均支出水平]=[本年支出]÷[年末参保人数]</t>
  </si>
  <si>
    <t>人均支出水平比上年增长高于上限的主要原因是2025年个人账户基金补缴2024年个人账户基金7484769.69元，从而影响上解上级支出增多，所以导致人均支出水平比上年增长偏高。</t>
  </si>
  <si>
    <t>2.5  其他收入</t>
  </si>
  <si>
    <t>有数据需说明</t>
  </si>
  <si>
    <t>2.6  其他支出</t>
  </si>
  <si>
    <t>2025年职工大额医疗费用补助情况分析说明</t>
  </si>
  <si>
    <t xml:space="preserve">社决审10表 </t>
  </si>
  <si>
    <t>2024年决算数取自上年决算审核模板。</t>
  </si>
  <si>
    <t xml:space="preserve">2024年决算数取自上年决算审核模板。
</t>
  </si>
  <si>
    <t>2024年决算数取自上年决算审核模板。一般情况下，参保人数应于职工医保参保人数相等</t>
  </si>
  <si>
    <t>与职工基本医疗保险参保人数比较</t>
  </si>
</sst>
</file>

<file path=xl/styles.xml><?xml version="1.0" encoding="utf-8"?>
<styleSheet xmlns="http://schemas.openxmlformats.org/spreadsheetml/2006/main">
  <numFmts count="17">
    <numFmt numFmtId="5" formatCode="&quot;￥&quot;#,##0;&quot;￥&quot;\-#,##0"/>
    <numFmt numFmtId="6" formatCode="&quot;￥&quot;#,##0;[Red]&quot;￥&quot;\-#,##0"/>
    <numFmt numFmtId="7" formatCode="&quot;￥&quot;#,##0.00;&quot;￥&quot;\-#,##0.00"/>
    <numFmt numFmtId="8" formatCode="&quot;￥&quot;#,##0.00;[Red]&quot;￥&quot;\-#,##0.00"/>
    <numFmt numFmtId="23" formatCode="\$#,##0_);\(\$#,##0\)"/>
    <numFmt numFmtId="24" formatCode="\$#,##0_);[Red]\(\$#,##0\)"/>
    <numFmt numFmtId="25" formatCode="\$#,##0.00_);\(\$#,##0.00\)"/>
    <numFmt numFmtId="26" formatCode="\$#,##0.00_);[Red]\(\$#,##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0.00;;"/>
    <numFmt numFmtId="177" formatCode="#,##0.00_ ;-#,##0.00"/>
    <numFmt numFmtId="178" formatCode="0.00_ ;-0.00"/>
    <numFmt numFmtId="179" formatCode="#,##0_ ;-#,##0;;"/>
    <numFmt numFmtId="180" formatCode="#,##0_ ;-#,##0"/>
  </numFmts>
  <fonts count="16">
    <font>
      <name val="Calibri"/>
      <family val="2"/>
      <color theme="1"/>
      <sz val="11"/>
      <scheme val="minor"/>
    </font>
    <font>
      <name val="宋体"/>
      <charset val="134"/>
      <color/>
      <sz val="10"/>
    </font>
    <font>
      <name val="宋体"/>
      <charset val="134"/>
      <color/>
      <sz val="12"/>
    </font>
    <font>
      <name val="宋体"/>
      <charset val="134"/>
      <color/>
      <sz val="12"/>
    </font>
    <font>
      <name val="宋体"/>
      <charset val="134"/>
      <color/>
      <sz val="12"/>
    </font>
    <font>
      <name val="宋体"/>
      <charset val="1"/>
      <color indexed="8"/>
      <sz val="25"/>
    </font>
    <font>
      <name val="宋体"/>
      <charset val="1"/>
      <color indexed="8"/>
      <sz val="8"/>
    </font>
    <font>
      <name val="宋体"/>
      <charset val="1"/>
      <color/>
      <sz val="10"/>
    </font>
    <font>
      <name val="宋体"/>
      <charset val="1"/>
      <b/>
      <color indexed="8"/>
      <sz val="8"/>
    </font>
    <font>
      <name val="宋体"/>
      <charset val="1"/>
      <color indexed="12"/>
      <sz val="10"/>
    </font>
    <font>
      <name val="宋体"/>
      <charset val="1"/>
      <color indexed="10"/>
      <sz val="8"/>
      <u/>
    </font>
    <font>
      <name val="宋体"/>
      <charset val="1"/>
      <color indexed="8"/>
      <sz val="10"/>
    </font>
    <font>
      <name val="宋体"/>
      <charset val="1"/>
      <b/>
      <color indexed="8"/>
      <sz val="9"/>
    </font>
    <font>
      <name val="宋体"/>
      <charset val="1"/>
      <b/>
      <color indexed="8"/>
      <sz val="10"/>
    </font>
    <font>
      <name val="宋体"/>
      <charset val="1"/>
      <b/>
      <color/>
      <sz val="10"/>
    </font>
    <font>
      <name val="宋体"/>
      <charset val="1"/>
      <color indexed="8"/>
      <sz val="9"/>
    </font>
  </fonts>
  <fills count="282">
    <fill>
      <patternFill>
        <fgColor auto="1"/>
        <bgColor auto="1"/>
      </patternFill>
    </fill>
    <fill>
      <patternFill patternType="gray125">
        <fgColor auto="1"/>
        <bgColor auto="1"/>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fgColor indexed="64"/>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60"/>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60"/>
        <bgColor indexed="64"/>
      </patternFill>
    </fill>
    <fill>
      <patternFill patternType="solid">
        <fgColor indexed="60"/>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5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22"/>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60"/>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9"/>
        <bgColor indexed="64"/>
      </patternFill>
    </fill>
    <fill>
      <patternFill patternType="solid">
        <fgColor indexed="59"/>
        <bgColor indexed="64"/>
      </patternFill>
    </fill>
    <fill>
      <patternFill patternType="solid">
        <fgColor rgb="FFFF80"/>
        <bgColor indexed="64"/>
      </patternFill>
    </fill>
  </fills>
  <borders count="280">
    <border outline="0">
      <left>
        <color auto="1"/>
      </left>
      <right>
        <color auto="1"/>
      </right>
      <top>
        <color auto="1"/>
      </top>
      <bottom>
        <color auto="1"/>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style="thin">
        <color indexed="8"/>
      </right>
      <top>
        <color/>
      </top>
      <bottom>
        <color/>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color/>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64"/>
      </right>
      <top>
        <color/>
      </top>
      <bottom>
        <color/>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64"/>
      </right>
      <top>
        <color/>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color/>
      </bottom>
      <diagonal>
        <color auto="1"/>
      </diagonal>
      <vertical>
        <color auto="1"/>
      </vertical>
      <horizontal>
        <color auto="1"/>
      </horizontal>
    </border>
    <border outline="0">
      <left style="thin">
        <color indexed="8"/>
      </left>
      <right style="thin">
        <color indexed="64"/>
      </right>
      <top style="thin">
        <color indexed="64"/>
      </top>
      <bottom>
        <color/>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style="thin">
        <color indexed="64"/>
      </bottom>
      <diagonal>
        <color auto="1"/>
      </diagonal>
      <vertical>
        <color auto="1"/>
      </vertical>
      <horizontal>
        <color auto="1"/>
      </horizontal>
    </border>
    <border outline="0">
      <left>
        <color/>
      </left>
      <right style="thin">
        <color indexed="64"/>
      </right>
      <top>
        <color/>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color/>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color/>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64"/>
      </right>
      <top style="thin">
        <color indexed="8"/>
      </top>
      <bottom>
        <color/>
      </bottom>
      <diagonal>
        <color auto="1"/>
      </diagonal>
      <vertical>
        <color auto="1"/>
      </vertical>
      <horizontal>
        <color auto="1"/>
      </horizontal>
    </border>
    <border outline="0">
      <left style="thin">
        <color indexed="64"/>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color/>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64"/>
      </right>
      <top>
        <color/>
      </top>
      <bottom style="thin">
        <color indexed="8"/>
      </bottom>
      <diagonal>
        <color auto="1"/>
      </diagonal>
      <vertical>
        <color auto="1"/>
      </vertical>
      <horizontal>
        <color auto="1"/>
      </horizontal>
    </border>
    <border outline="0">
      <left style="thin">
        <color indexed="8"/>
      </left>
      <right>
        <color/>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color/>
      </left>
      <right style="thin">
        <color indexed="8"/>
      </right>
      <top style="thin">
        <color indexed="8"/>
      </top>
      <bottom style="thin">
        <color indexed="64"/>
      </bottom>
      <diagonal>
        <color auto="1"/>
      </diagonal>
      <vertical>
        <color auto="1"/>
      </vertical>
      <horizontal>
        <color auto="1"/>
      </horizontal>
    </border>
    <border outline="0">
      <left>
        <color/>
      </left>
      <right style="thin">
        <color indexed="64"/>
      </right>
      <top>
        <color/>
      </top>
      <bottom>
        <color/>
      </bottom>
      <diagonal>
        <color auto="1"/>
      </diagonal>
      <vertical>
        <color auto="1"/>
      </vertical>
      <horizontal>
        <color auto="1"/>
      </horizontal>
    </border>
    <border outline="0">
      <left>
        <color/>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color/>
      </left>
      <right style="thin">
        <color indexed="8"/>
      </right>
      <top style="thin">
        <color indexed="64"/>
      </top>
      <bottom style="thin">
        <color indexed="8"/>
      </bottom>
      <diagonal>
        <color auto="1"/>
      </diagonal>
      <vertical>
        <color auto="1"/>
      </vertical>
      <horizontal>
        <color auto="1"/>
      </horizontal>
    </border>
    <border outline="0">
      <left>
        <color/>
      </left>
      <right style="thin">
        <color indexed="8"/>
      </right>
      <top>
        <color/>
      </top>
      <bottom style="thin">
        <color indexed="8"/>
      </bottom>
      <diagonal>
        <color auto="1"/>
      </diagonal>
      <vertical>
        <color auto="1"/>
      </vertical>
      <horizontal>
        <color auto="1"/>
      </horizontal>
    </border>
    <border outline="0">
      <left>
        <color/>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color/>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color/>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style="thin">
        <color indexed="64"/>
      </left>
      <right style="thin">
        <color indexed="8"/>
      </right>
      <top style="thin">
        <color indexed="8"/>
      </top>
      <bottom>
        <color/>
      </bottom>
      <diagonal>
        <color auto="1"/>
      </diagonal>
      <vertical>
        <color auto="1"/>
      </vertical>
      <horizontal>
        <color auto="1"/>
      </horizontal>
    </border>
    <border outline="0">
      <left style="thin">
        <color indexed="64"/>
      </left>
      <right style="thin">
        <color indexed="8"/>
      </right>
      <top>
        <color/>
      </top>
      <bottom>
        <color/>
      </bottom>
      <diagonal>
        <color auto="1"/>
      </diagonal>
      <vertical>
        <color auto="1"/>
      </vertical>
      <horizontal>
        <color auto="1"/>
      </horizontal>
    </border>
    <border outline="0">
      <left style="thin">
        <color indexed="64"/>
      </left>
      <right>
        <color/>
      </right>
      <top>
        <color/>
      </top>
      <bottom style="thin">
        <color indexed="8"/>
      </bottom>
      <diagonal>
        <color auto="1"/>
      </diagonal>
      <vertical>
        <color auto="1"/>
      </vertical>
      <horizontal>
        <color auto="1"/>
      </horizontal>
    </border>
    <border outline="0">
      <left style="thin">
        <color indexed="64"/>
      </left>
      <right style="thin">
        <color indexed="8"/>
      </right>
      <top>
        <color/>
      </top>
      <bottom>
        <color/>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64"/>
      </left>
      <right style="thin">
        <color indexed="8"/>
      </right>
      <top>
        <color/>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64"/>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8"/>
      </bottom>
      <diagonal>
        <color auto="1"/>
      </diagonal>
      <vertical>
        <color auto="1"/>
      </vertical>
      <horizontal>
        <color auto="1"/>
      </horizontal>
    </border>
    <border outline="0">
      <left>
        <color/>
      </left>
      <right>
        <color/>
      </right>
      <top>
        <color/>
      </top>
      <bottom>
        <color/>
      </bottom>
      <diagonal>
        <color auto="1"/>
      </diagonal>
      <vertical>
        <color auto="1"/>
      </vertical>
      <horizontal>
        <color auto="1"/>
      </horizontal>
    </border>
    <border outline="0">
      <left style="thin">
        <color indexed="64"/>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color/>
      </left>
      <right style="thin">
        <color indexed="8"/>
      </right>
      <top>
        <color/>
      </top>
      <bottom style="thin">
        <color indexed="8"/>
      </bottom>
      <diagonal>
        <color auto="1"/>
      </diagonal>
      <vertical>
        <color auto="1"/>
      </vertical>
      <horizontal>
        <color auto="1"/>
      </horizontal>
    </border>
    <border outline="0">
      <left style="thin">
        <color indexed="64"/>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color/>
      </left>
      <right style="thin">
        <color indexed="8"/>
      </right>
      <top>
        <color/>
      </top>
      <bottom>
        <color/>
      </bottom>
      <diagonal>
        <color auto="1"/>
      </diagonal>
      <vertical>
        <color auto="1"/>
      </vertical>
      <horizontal>
        <color auto="1"/>
      </horizontal>
    </border>
    <border outline="0">
      <left style="thin">
        <color indexed="8"/>
      </left>
      <right style="thin">
        <color indexed="8"/>
      </right>
      <top style="thin">
        <color indexed="8"/>
      </top>
      <bottom>
        <color/>
      </bottom>
      <diagonal>
        <color auto="1"/>
      </diagonal>
      <vertical>
        <color auto="1"/>
      </vertical>
      <horizontal>
        <color auto="1"/>
      </horizontal>
    </border>
    <border outline="0">
      <left>
        <color/>
      </left>
      <right>
        <color/>
      </right>
      <top>
        <color/>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color/>
      </left>
      <right>
        <color/>
      </right>
      <top>
        <color/>
      </top>
      <bottom style="thin">
        <color indexed="64"/>
      </bottom>
      <diagonal>
        <color auto="1"/>
      </diagonal>
      <vertical>
        <color auto="1"/>
      </vertical>
      <horizontal>
        <color auto="1"/>
      </horizontal>
    </border>
    <border outline="0">
      <left>
        <color/>
      </left>
      <right style="thin">
        <color indexed="8"/>
      </right>
      <top>
        <color/>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64"/>
      </top>
      <bottom style="thin">
        <color indexed="64"/>
      </bottom>
      <diagonal>
        <color auto="1"/>
      </diagonal>
      <vertical>
        <color auto="1"/>
      </vertical>
      <horizontal>
        <color auto="1"/>
      </horizontal>
    </border>
    <border outline="0">
      <left style="thin">
        <color indexed="64"/>
      </left>
      <right style="thin">
        <color indexed="64"/>
      </right>
      <top style="thin">
        <color indexed="64"/>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 outline="0">
      <left style="thin">
        <color indexed="8"/>
      </left>
      <right style="thin">
        <color indexed="64"/>
      </right>
      <top style="thin">
        <color indexed="8"/>
      </top>
      <bottom style="thin">
        <color indexed="64"/>
      </bottom>
      <diagonal>
        <color auto="1"/>
      </diagonal>
      <vertical>
        <color auto="1"/>
      </vertical>
      <horizontal>
        <color auto="1"/>
      </horizontal>
    </border>
    <border outline="0">
      <left style="thin">
        <color indexed="8"/>
      </left>
      <right style="thin">
        <color indexed="8"/>
      </right>
      <top style="thin">
        <color indexed="8"/>
      </top>
      <bottom style="thin">
        <color indexed="8"/>
      </bottom>
      <diagonal>
        <color auto="1"/>
      </diagonal>
      <vertical>
        <color auto="1"/>
      </vertical>
      <horizontal>
        <color auto="1"/>
      </horizontal>
    </border>
    <border outline="0">
      <left style="thin">
        <color indexed="8"/>
      </left>
      <right style="thin">
        <color indexed="8"/>
      </right>
      <top style="thin">
        <color indexed="8"/>
      </top>
      <bottom style="thin">
        <color indexed="64"/>
      </bottom>
      <diagonal>
        <color auto="1"/>
      </diagonal>
      <vertical>
        <color auto="1"/>
      </vertical>
      <horizontal>
        <color auto="1"/>
      </horizontal>
    </border>
  </borders>
  <cellStyleXfs count="1">
    <xf numFmtId="0" fontId="0" fillId="0" borderId="0" xfId="0"/>
  </cellStyleXfs>
  <cellXfs count="15984">
    <xf numFmtId="0" fontId="0" fillId="0" borderId="0" xfId="0"/>
    <xf numFmtId="0" fontId="1" fillId="2" borderId="1" xfId="0"/>
    <xf numFmtId="0" fontId="2" fillId="3" borderId="2" xfId="0"/>
    <xf numFmtId="0" fontId="2" fillId="4" borderId="3" xfId="0"/>
    <xf numFmtId="0" fontId="3" fillId="5" borderId="4" xfId="0"/>
    <xf numFmtId="0" fontId="3" fillId="6" borderId="5" xfId="0"/>
    <xf numFmtId="0" fontId="1" fillId="7" borderId="6" xfId="0"/>
    <xf numFmtId="0" fontId="1" fillId="8" borderId="7" xfId="0"/>
    <xf numFmtId="0" fontId="1" fillId="9" borderId="8" xfId="0"/>
    <xf numFmtId="0" fontId="1" fillId="10" borderId="9" xfId="0"/>
    <xf numFmtId="0" fontId="1" fillId="11" borderId="10" xfId="0"/>
    <xf numFmtId="0" fontId="1" fillId="12" borderId="11" xfId="0"/>
    <xf numFmtId="0" fontId="1" fillId="13" borderId="12" xfId="0"/>
    <xf numFmtId="0" fontId="1" fillId="14" borderId="13" xfId="0"/>
    <xf numFmtId="0" fontId="1" fillId="15" borderId="14" xfId="0"/>
    <xf numFmtId="0" fontId="1" fillId="16" borderId="15" xfId="0"/>
    <xf numFmtId="0" fontId="1" fillId="17" borderId="16" xfId="0"/>
    <xf numFmtId="9" fontId="4" fillId="18" borderId="17" xfId="0"/>
    <xf numFmtId="44" fontId="4" fillId="19" borderId="18" xfId="0"/>
    <xf numFmtId="42" fontId="4" fillId="20" borderId="19" xfId="0"/>
    <xf numFmtId="43" fontId="4" fillId="21" borderId="20" xfId="0"/>
    <xf numFmtId="41" fontId="4" fillId="22" borderId="21" xfId="0"/>
    <xf numFmtId="0" fontId="5" fillId="23" borderId="22" xfId="0">
      <alignment horizontal="center" vertical="center"/>
    </xf>
    <xf numFmtId="0" fontId="5" fillId="24" borderId="23" xfId="0">
      <alignment horizontal="right" vertical="center"/>
    </xf>
    <xf numFmtId="0" fontId="6" fillId="25" borderId="24" xfId="0">
      <alignment horizontal="center" vertical="center"/>
    </xf>
    <xf numFmtId="0" fontId="6" fillId="26" borderId="25" xfId="0">
      <alignment horizontal="left" vertical="center" wrapText="1"/>
    </xf>
    <xf numFmtId="0" fontId="6" fillId="27" borderId="26" xfId="0">
      <alignment horizontal="right" vertical="center"/>
    </xf>
    <xf numFmtId="0" fontId="6" fillId="28" borderId="27" xfId="0">
      <alignment horizontal="right" vertical="center" wrapText="1"/>
    </xf>
    <xf numFmtId="49" fontId="6" fillId="29" borderId="28" xfId="0">
      <alignment horizontal="left" vertical="center" wrapText="1"/>
    </xf>
    <xf numFmtId="0" fontId="6" fillId="30" borderId="29" xfId="0">
      <alignment horizontal="right" vertical="center" wrapText="1"/>
    </xf>
    <xf numFmtId="0" fontId="6" fillId="31" borderId="30" xfId="0">
      <alignment horizontal="right" vertical="center"/>
    </xf>
    <xf numFmtId="0" fontId="6" fillId="32" borderId="31" xfId="0">
      <alignment horizontal="center" vertical="center"/>
    </xf>
    <xf numFmtId="0" fontId="7" fillId="33" borderId="32" xfId="0">
      <alignment wrapText="1"/>
    </xf>
    <xf numFmtId="0" fontId="8" fillId="34" borderId="33" xfId="0">
      <alignment horizontal="center" vertical="center"/>
    </xf>
    <xf numFmtId="0" fontId="8" fillId="35" borderId="34" xfId="0">
      <alignment horizontal="center" vertical="center" wrapText="1"/>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6" fillId="39" borderId="38" xfId="0">
      <alignment horizontal="center" vertical="center"/>
    </xf>
    <xf numFmtId="49" fontId="6" fillId="40" borderId="39" xfId="0">
      <alignment horizontal="left" vertical="center" wrapText="1"/>
    </xf>
    <xf numFmtId="0" fontId="8" fillId="41" borderId="40" xfId="0">
      <alignment horizontal="left" vertical="center"/>
    </xf>
    <xf numFmtId="0" fontId="8" fillId="42" borderId="41" xfId="0">
      <alignment horizontal="center" vertical="center" wrapText="1"/>
    </xf>
    <xf numFmtId="176" fontId="6" fillId="43" borderId="42" xfId="0">
      <alignment horizontal="right" vertical="center"/>
    </xf>
    <xf numFmtId="0" fontId="6" fillId="44" borderId="43" xfId="0">
      <alignment horizontal="center" vertical="center" wrapText="1"/>
    </xf>
    <xf numFmtId="0" fontId="6" fillId="45" borderId="44" xfId="0">
      <alignment horizontal="center" vertical="center"/>
    </xf>
    <xf numFmtId="0" fontId="6" fillId="46" borderId="45" xfId="0">
      <alignment horizontal="center" vertical="center" wrapText="1"/>
    </xf>
    <xf numFmtId="49" fontId="6" fillId="47" borderId="46" xfId="0">
      <alignment horizontal="left" vertical="center" wrapText="1"/>
    </xf>
    <xf numFmtId="0" fontId="8" fillId="48" borderId="47" xfId="0">
      <alignment horizontal="center" vertical="center" wrapText="1"/>
    </xf>
    <xf numFmtId="0" fontId="6" fillId="49" borderId="48" xfId="0">
      <alignment horizontal="center" vertical="center" wrapText="1"/>
    </xf>
    <xf numFmtId="0" fontId="8" fillId="50" borderId="49"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0" fontId="6" fillId="54" borderId="53" xfId="0">
      <alignment horizontal="right" vertical="center"/>
    </xf>
    <xf numFmtId="0" fontId="8" fillId="55" borderId="54" xfId="0">
      <alignment horizontal="left" vertical="center"/>
    </xf>
    <xf numFmtId="176" fontId="8" fillId="56" borderId="55" xfId="0">
      <alignment horizontal="right" vertical="center"/>
    </xf>
    <xf numFmtId="0" fontId="8" fillId="57" borderId="56" xfId="0">
      <alignment horizontal="center" vertical="center"/>
    </xf>
    <xf numFmtId="0" fontId="6" fillId="58" borderId="57" xfId="0">
      <alignment horizontal="center" vertical="center"/>
    </xf>
    <xf numFmtId="49" fontId="6" fillId="59" borderId="58" xfId="0">
      <alignment horizontal="left" vertical="center" wrapText="1"/>
    </xf>
    <xf numFmtId="176" fontId="6" fillId="60" borderId="59" xfId="0">
      <alignment horizontal="right" vertical="center"/>
    </xf>
    <xf numFmtId="0" fontId="8" fillId="61" borderId="60" xfId="0">
      <alignment horizontal="left" vertical="center"/>
    </xf>
    <xf numFmtId="0" fontId="8" fillId="62" borderId="61" xfId="0">
      <alignment horizontal="left" vertical="center"/>
    </xf>
    <xf numFmtId="0" fontId="6" fillId="63" borderId="62" xfId="0">
      <alignment horizontal="center" vertical="center" wrapText="1"/>
    </xf>
    <xf numFmtId="0" fontId="8" fillId="64" borderId="63" xfId="0">
      <alignment horizontal="left" vertical="center"/>
    </xf>
    <xf numFmtId="0" fontId="7" fillId="65" borderId="64" xfId="0"/>
    <xf numFmtId="0" fontId="7" fillId="66" borderId="65" xfId="0"/>
    <xf numFmtId="0" fontId="8" fillId="67" borderId="66" xfId="0">
      <alignment horizontal="left" vertical="center"/>
    </xf>
    <xf numFmtId="176" fontId="6" fillId="68" borderId="67" xfId="0">
      <alignment horizontal="right" vertical="center"/>
    </xf>
    <xf numFmtId="0" fontId="6" fillId="69" borderId="68" xfId="0">
      <alignment horizontal="center" vertical="center" wrapText="1"/>
    </xf>
    <xf numFmtId="0" fontId="8" fillId="70" borderId="69" xfId="0">
      <alignment horizontal="left" vertical="center"/>
    </xf>
    <xf numFmtId="176" fontId="6" fillId="71" borderId="70" xfId="0">
      <alignment horizontal="right" vertical="center"/>
    </xf>
    <xf numFmtId="0" fontId="6" fillId="72" borderId="71" xfId="0">
      <alignment horizontal="center" vertical="center" wrapText="1"/>
    </xf>
    <xf numFmtId="177" fontId="6" fillId="73" borderId="72" xfId="0">
      <alignment horizontal="right" vertical="center"/>
    </xf>
    <xf numFmtId="0" fontId="8" fillId="74" borderId="73" xfId="0">
      <alignment horizontal="left" vertical="center" wrapText="1"/>
    </xf>
    <xf numFmtId="178" fontId="6" fillId="75" borderId="74" xfId="0">
      <alignment horizontal="right" vertical="center"/>
    </xf>
    <xf numFmtId="178" fontId="6" fillId="76" borderId="75" xfId="0">
      <alignment horizontal="right" vertical="center"/>
    </xf>
    <xf numFmtId="0" fontId="6" fillId="77" borderId="76" xfId="0">
      <alignment horizontal="right" vertical="center"/>
    </xf>
    <xf numFmtId="49" fontId="6" fillId="78" borderId="77" xfId="0">
      <alignment horizontal="left" vertical="center" wrapText="1"/>
    </xf>
    <xf numFmtId="0" fontId="8" fillId="79" borderId="78" xfId="0">
      <alignment horizontal="left" vertical="center"/>
    </xf>
    <xf numFmtId="177" fontId="9" fillId="80" borderId="79" xfId="0">
      <alignment horizontal="right" vertical="center"/>
    </xf>
    <xf numFmtId="0" fontId="6" fillId="81" borderId="80" xfId="0">
      <alignment horizontal="center" vertical="center" wrapText="1"/>
    </xf>
    <xf numFmtId="177" fontId="6" fillId="82" borderId="81" xfId="0">
      <alignment horizontal="right" vertical="center"/>
    </xf>
    <xf numFmtId="0" fontId="7" fillId="83" borderId="82" xfId="0">
      <alignment horizontal="center"/>
    </xf>
    <xf numFmtId="0" fontId="7" fillId="84" borderId="83" xfId="0">
      <alignment wrapText="1"/>
    </xf>
    <xf numFmtId="177" fontId="6" fillId="85" borderId="84" xfId="0">
      <alignment horizontal="right" vertical="center"/>
    </xf>
    <xf numFmtId="177" fontId="6" fillId="86" borderId="85" xfId="0">
      <alignment horizontal="right" vertical="center"/>
    </xf>
    <xf numFmtId="49" fontId="6" fillId="87" borderId="86" xfId="0">
      <alignment horizontal="left" vertical="center" wrapText="1"/>
    </xf>
    <xf numFmtId="0" fontId="8" fillId="88" borderId="87" xfId="0">
      <alignment horizontal="left" vertical="center"/>
    </xf>
    <xf numFmtId="176" fontId="6" fillId="89" borderId="88" xfId="0">
      <alignment horizontal="right" vertical="center"/>
    </xf>
    <xf numFmtId="178" fontId="6" fillId="90" borderId="89" xfId="0">
      <alignment horizontal="right" vertical="center"/>
    </xf>
    <xf numFmtId="49" fontId="6" fillId="91" borderId="90" xfId="0">
      <alignment horizontal="center" vertical="center" wrapText="1"/>
    </xf>
    <xf numFmtId="49" fontId="6" fillId="92" borderId="91" xfId="0">
      <alignment horizontal="center" vertical="center" wrapText="1"/>
    </xf>
    <xf numFmtId="0" fontId="7" fillId="93" borderId="92" xfId="0"/>
    <xf numFmtId="49" fontId="6" fillId="94" borderId="93" xfId="0">
      <alignment horizontal="center" vertical="center" wrapText="1"/>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0" fontId="10" fillId="98" borderId="97" xfId="0">
      <alignment horizontal="center" vertical="center" wrapText="1"/>
    </xf>
    <xf numFmtId="177" fontId="10" fillId="99" borderId="98" xfId="0">
      <alignment horizontal="right" vertical="center"/>
    </xf>
    <xf numFmtId="177" fontId="10" fillId="100" borderId="99" xfId="0">
      <alignment horizontal="right" vertical="center"/>
    </xf>
    <xf numFmtId="49" fontId="6" fillId="101" borderId="100" xfId="0">
      <alignment horizontal="center" vertical="center" wrapText="1"/>
    </xf>
    <xf numFmtId="0" fontId="6" fillId="102" borderId="101" xfId="0">
      <alignment horizontal="center" vertical="center" wrapText="1"/>
    </xf>
    <xf numFmtId="0" fontId="8" fillId="103" borderId="102" xfId="0">
      <alignment horizontal="center" vertical="center" wrapText="1"/>
    </xf>
    <xf numFmtId="49" fontId="11" fillId="104" borderId="103" xfId="0">
      <alignment horizontal="left" vertical="center" wrapText="1"/>
    </xf>
    <xf numFmtId="0" fontId="8" fillId="105" borderId="104" xfId="0">
      <alignment horizontal="left" vertical="center" wrapText="1"/>
    </xf>
    <xf numFmtId="0" fontId="8" fillId="106" borderId="105" xfId="0">
      <alignment horizontal="center" vertical="center" wrapText="1"/>
    </xf>
    <xf numFmtId="177" fontId="6" fillId="107" borderId="106" xfId="0">
      <alignment horizontal="right" vertical="center"/>
    </xf>
    <xf numFmtId="177" fontId="6" fillId="108" borderId="107" xfId="0">
      <alignment horizontal="right" vertical="center"/>
    </xf>
    <xf numFmtId="0" fontId="8" fillId="109" borderId="108" xfId="0">
      <alignment horizontal="left" vertical="center" wrapText="1"/>
    </xf>
    <xf numFmtId="0" fontId="8" fillId="110" borderId="109" xfId="0">
      <alignment horizontal="center" vertical="center" wrapText="1"/>
    </xf>
    <xf numFmtId="0" fontId="6" fillId="111" borderId="110" xfId="0">
      <alignment horizontal="right" vertical="center"/>
    </xf>
    <xf numFmtId="176" fontId="6" fillId="112" borderId="111" xfId="0">
      <alignment horizontal="right" vertical="center" wrapText="1"/>
    </xf>
    <xf numFmtId="176" fontId="6" fillId="113" borderId="112" xfId="0">
      <alignment horizontal="right" vertical="center" wrapText="1"/>
    </xf>
    <xf numFmtId="0" fontId="7" fillId="114" borderId="113" xfId="0"/>
    <xf numFmtId="179" fontId="6" fillId="115" borderId="114" xfId="0">
      <alignment horizontal="right" vertical="center"/>
    </xf>
    <xf numFmtId="0" fontId="8" fillId="116" borderId="115" xfId="0">
      <alignment horizontal="left" vertical="center"/>
    </xf>
    <xf numFmtId="179" fontId="9" fillId="117" borderId="116" xfId="0">
      <alignment horizontal="right" vertical="center"/>
    </xf>
    <xf numFmtId="0" fontId="8" fillId="118" borderId="117" xfId="0">
      <alignment horizontal="left" vertical="center"/>
    </xf>
    <xf numFmtId="0" fontId="8" fillId="119" borderId="118" xfId="0">
      <alignment horizontal="center" vertical="center" wrapText="1"/>
    </xf>
    <xf numFmtId="0" fontId="8" fillId="120" borderId="119" xfId="0">
      <alignment horizontal="left" vertical="center" wrapText="1"/>
    </xf>
    <xf numFmtId="179" fontId="6" fillId="121" borderId="120" xfId="0">
      <alignment horizontal="right" vertical="center"/>
    </xf>
    <xf numFmtId="0" fontId="6" fillId="122" borderId="121" xfId="0">
      <alignment horizontal="right" vertical="center"/>
    </xf>
    <xf numFmtId="0" fontId="8" fillId="123" borderId="122" xfId="0">
      <alignment horizontal="center" vertical="center" wrapText="1"/>
    </xf>
    <xf numFmtId="0" fontId="8" fillId="124" borderId="123" xfId="0">
      <alignment horizontal="left" vertical="center"/>
    </xf>
    <xf numFmtId="0" fontId="8" fillId="125" borderId="124" xfId="0">
      <alignment horizontal="left" vertical="center" wrapText="1"/>
    </xf>
    <xf numFmtId="179" fontId="6" fillId="126" borderId="125" xfId="0">
      <alignment horizontal="right" vertical="center"/>
    </xf>
    <xf numFmtId="0" fontId="8" fillId="127" borderId="126" xfId="0">
      <alignment horizontal="left" vertical="center" wrapText="1"/>
    </xf>
    <xf numFmtId="0" fontId="8" fillId="128" borderId="127" xfId="0">
      <alignment horizontal="left" vertical="center" wrapText="1"/>
    </xf>
    <xf numFmtId="180" fontId="6" fillId="129" borderId="128" xfId="0">
      <alignment horizontal="right" vertical="center"/>
    </xf>
    <xf numFmtId="0" fontId="8" fillId="130" borderId="129" xfId="0">
      <alignment horizontal="left" vertical="center" wrapText="1"/>
    </xf>
    <xf numFmtId="180" fontId="6" fillId="131" borderId="130" xfId="0">
      <alignment horizontal="right" vertical="center"/>
    </xf>
    <xf numFmtId="180" fontId="6" fillId="132" borderId="131" xfId="0">
      <alignment horizontal="center" vertical="center"/>
    </xf>
    <xf numFmtId="0" fontId="8" fillId="133" borderId="132" xfId="0">
      <alignment horizontal="left" vertical="center"/>
    </xf>
    <xf numFmtId="176" fontId="8" fillId="134" borderId="133" xfId="0">
      <alignment horizontal="right" vertical="center"/>
    </xf>
    <xf numFmtId="0" fontId="8" fillId="135" borderId="134" xfId="0">
      <alignment horizontal="center" vertical="center"/>
    </xf>
    <xf numFmtId="0" fontId="6" fillId="136" borderId="135" xfId="0">
      <alignment horizontal="center" vertical="center"/>
    </xf>
    <xf numFmtId="0" fontId="8" fillId="137" borderId="136" xfId="0">
      <alignment horizontal="left" vertical="center" wrapText="1"/>
    </xf>
    <xf numFmtId="0" fontId="8" fillId="138" borderId="137" xfId="0">
      <alignment horizontal="center" vertical="center" wrapText="1"/>
    </xf>
    <xf numFmtId="0" fontId="8" fillId="139" borderId="138" xfId="0">
      <alignment horizontal="left" vertical="center"/>
    </xf>
    <xf numFmtId="176" fontId="6" fillId="140" borderId="139" xfId="0">
      <alignment horizontal="right" vertical="center"/>
    </xf>
    <xf numFmtId="178" fontId="6" fillId="141" borderId="140" xfId="0">
      <alignment horizontal="right" vertical="center"/>
    </xf>
    <xf numFmtId="0" fontId="8" fillId="142" borderId="141" xfId="0">
      <alignment horizontal="left" vertical="center" wrapText="1"/>
    </xf>
    <xf numFmtId="177" fontId="6" fillId="143" borderId="142" xfId="0">
      <alignment horizontal="center" vertical="center" wrapText="1"/>
    </xf>
    <xf numFmtId="177" fontId="6" fillId="144" borderId="143" xfId="0">
      <alignment horizontal="center" vertical="center" wrapText="1"/>
    </xf>
    <xf numFmtId="49" fontId="6" fillId="145" borderId="144" xfId="0">
      <alignment horizontal="left" vertical="center" wrapText="1"/>
    </xf>
    <xf numFmtId="0" fontId="6" fillId="146" borderId="145" xfId="0">
      <alignment horizontal="center" vertical="center" wrapText="1"/>
    </xf>
    <xf numFmtId="0" fontId="7" fillId="147" borderId="146" xfId="0">
      <alignment wrapText="1"/>
    </xf>
    <xf numFmtId="177" fontId="6" fillId="148" borderId="147" xfId="0">
      <alignment horizontal="right" vertical="center" wrapText="1"/>
    </xf>
    <xf numFmtId="177" fontId="6" fillId="149" borderId="148" xfId="0">
      <alignment horizontal="right" vertical="center" wrapText="1"/>
    </xf>
    <xf numFmtId="177" fontId="6" fillId="150" borderId="149" xfId="0">
      <alignment horizontal="center" vertical="center" wrapText="1"/>
    </xf>
    <xf numFmtId="177" fontId="6" fillId="151" borderId="150" xfId="0">
      <alignment horizontal="center" vertical="center" wrapText="1"/>
    </xf>
    <xf numFmtId="0" fontId="8" fillId="152" borderId="151" xfId="0">
      <alignment horizontal="center" vertical="top" wrapText="1"/>
    </xf>
    <xf numFmtId="0" fontId="8" fillId="153" borderId="152" xfId="0">
      <alignment horizontal="center" vertical="top" wrapText="1"/>
    </xf>
    <xf numFmtId="0" fontId="8" fillId="154" borderId="153" xfId="0">
      <alignment horizontal="center" wrapText="1"/>
    </xf>
    <xf numFmtId="0" fontId="8" fillId="155" borderId="154" xfId="0">
      <alignment horizontal="center" wrapText="1"/>
    </xf>
    <xf numFmtId="0" fontId="7" fillId="156" borderId="155" xfId="0"/>
    <xf numFmtId="0" fontId="7" fillId="157" borderId="156" xfId="0"/>
    <xf numFmtId="178" fontId="6" fillId="158" borderId="157" xfId="0">
      <alignment horizontal="right" vertical="center"/>
    </xf>
    <xf numFmtId="178" fontId="6" fillId="159" borderId="158" xfId="0">
      <alignment horizontal="right" vertical="center"/>
    </xf>
    <xf numFmtId="0" fontId="8" fillId="160" borderId="159" xfId="0">
      <alignment horizontal="left" vertical="center" wrapText="1"/>
    </xf>
    <xf numFmtId="0" fontId="6" fillId="161" borderId="160" xfId="0">
      <alignment horizontal="center" vertical="center" wrapText="1"/>
    </xf>
    <xf numFmtId="178" fontId="6" fillId="162" borderId="161" xfId="0">
      <alignment horizontal="right" vertical="center"/>
    </xf>
    <xf numFmtId="49" fontId="6" fillId="163" borderId="162" xfId="0">
      <alignment horizontal="center" vertical="center" wrapText="1"/>
    </xf>
    <xf numFmtId="178" fontId="6" fillId="164" borderId="163" xfId="0">
      <alignment horizontal="center" vertical="center"/>
    </xf>
    <xf numFmtId="178" fontId="6" fillId="165" borderId="164" xfId="0">
      <alignment horizontal="right" vertical="center"/>
    </xf>
    <xf numFmtId="178" fontId="6" fillId="166" borderId="165" xfId="0">
      <alignment horizontal="right" vertical="center"/>
    </xf>
    <xf numFmtId="0" fontId="6" fillId="167" borderId="166" xfId="0">
      <alignment horizontal="right" vertical="center" wrapText="1"/>
    </xf>
    <xf numFmtId="0" fontId="6" fillId="168" borderId="167" xfId="0">
      <alignment horizontal="right" vertical="center" wrapText="1"/>
    </xf>
    <xf numFmtId="0" fontId="8" fillId="169" borderId="168" xfId="0">
      <alignment horizontal="center" vertical="center"/>
    </xf>
    <xf numFmtId="0" fontId="8" fillId="170" borderId="169" xfId="0">
      <alignment horizontal="center" vertical="center"/>
    </xf>
    <xf numFmtId="0" fontId="6" fillId="171" borderId="170" xfId="0">
      <alignment horizontal="left" vertical="center"/>
    </xf>
    <xf numFmtId="49" fontId="6" fillId="172" borderId="171" xfId="0">
      <alignment horizontal="right" vertical="center" wrapText="1"/>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6" borderId="175" xfId="0">
      <alignment horizontal="center" vertical="center"/>
    </xf>
    <xf numFmtId="0" fontId="8" fillId="177" borderId="176" xfId="0">
      <alignment horizontal="center" vertical="center"/>
    </xf>
    <xf numFmtId="0" fontId="8" fillId="178" borderId="177" xfId="0">
      <alignment horizontal="center" vertical="center" wrapText="1"/>
    </xf>
    <xf numFmtId="49" fontId="8" fillId="179" borderId="178" xfId="0">
      <alignment horizontal="center" vertical="center" wrapText="1"/>
    </xf>
    <xf numFmtId="0" fontId="8" fillId="180" borderId="179" xfId="0">
      <alignment horizontal="right" vertical="center"/>
    </xf>
    <xf numFmtId="177" fontId="6" fillId="181" borderId="180" xfId="0">
      <alignment horizontal="right" vertical="center"/>
    </xf>
    <xf numFmtId="0" fontId="8" fillId="182" borderId="181" xfId="0">
      <alignment horizontal="center" vertical="center"/>
    </xf>
    <xf numFmtId="177" fontId="6" fillId="183" borderId="182" xfId="0">
      <alignment horizontal="right" vertical="center" wrapText="1"/>
    </xf>
    <xf numFmtId="180" fontId="6" fillId="184" borderId="183" xfId="0">
      <alignment horizontal="right" vertical="center"/>
    </xf>
    <xf numFmtId="0" fontId="7" fillId="185" borderId="184" xfId="0">
      <alignment horizontal="center"/>
    </xf>
    <xf numFmtId="177" fontId="6" fillId="186" borderId="185" xfId="0">
      <alignment horizontal="right" vertical="center"/>
    </xf>
    <xf numFmtId="49" fontId="6" fillId="187" borderId="186" xfId="0">
      <alignment horizontal="center" vertical="center" wrapText="1"/>
    </xf>
    <xf numFmtId="180" fontId="6" fillId="188" borderId="187" xfId="0">
      <alignment horizontal="right" vertical="center"/>
    </xf>
    <xf numFmtId="180" fontId="6" fillId="189" borderId="188" xfId="0">
      <alignment horizontal="right" vertical="center"/>
    </xf>
    <xf numFmtId="180" fontId="6" fillId="190" borderId="189" xfId="0">
      <alignment horizontal="right" vertical="center"/>
    </xf>
    <xf numFmtId="180" fontId="6" fillId="191" borderId="190" xfId="0">
      <alignment horizontal="right" vertical="center"/>
    </xf>
    <xf numFmtId="177" fontId="6" fillId="192" borderId="191" xfId="0">
      <alignment horizontal="right" vertical="center"/>
    </xf>
    <xf numFmtId="177" fontId="6" fillId="193" borderId="192" xfId="0">
      <alignment horizontal="right" vertical="center"/>
    </xf>
    <xf numFmtId="176" fontId="6" fillId="194" borderId="193" xfId="0">
      <alignment horizontal="right" vertical="center"/>
    </xf>
    <xf numFmtId="0" fontId="7" fillId="195" borderId="194" xfId="0">
      <alignment horizontal="left" vertical="center"/>
    </xf>
    <xf numFmtId="0" fontId="5" fillId="196" borderId="195" xfId="0">
      <alignment horizontal="left" vertical="center"/>
    </xf>
    <xf numFmtId="49" fontId="6" fillId="197" borderId="196" xfId="0">
      <alignment horizontal="right" vertical="center" wrapText="1"/>
    </xf>
    <xf numFmtId="49" fontId="8" fillId="198" borderId="197" xfId="0">
      <alignment horizontal="center" vertical="center" wrapText="1"/>
    </xf>
    <xf numFmtId="177" fontId="6" fillId="199" borderId="198" xfId="0">
      <alignment horizontal="right" vertical="center"/>
    </xf>
    <xf numFmtId="0" fontId="8" fillId="200" borderId="199" xfId="0">
      <alignment horizontal="left" vertical="center"/>
    </xf>
    <xf numFmtId="0" fontId="8" fillId="201" borderId="200" xfId="0">
      <alignment horizontal="center" vertical="center" wrapText="1"/>
    </xf>
    <xf numFmtId="0" fontId="8" fillId="202" borderId="201" xfId="0">
      <alignment horizontal="left" vertical="center"/>
    </xf>
    <xf numFmtId="0" fontId="8" fillId="203" borderId="202" xfId="0">
      <alignment horizontal="left" vertical="center"/>
    </xf>
    <xf numFmtId="177" fontId="6" fillId="204" borderId="203" xfId="0">
      <alignment horizontal="right" vertical="center"/>
    </xf>
    <xf numFmtId="0" fontId="6" fillId="205" borderId="204" xfId="0">
      <alignment horizontal="right" vertical="center"/>
    </xf>
    <xf numFmtId="0" fontId="8" fillId="206" borderId="205" xfId="0">
      <alignment horizontal="left" vertical="center"/>
    </xf>
    <xf numFmtId="177" fontId="6" fillId="207" borderId="206" xfId="0">
      <alignment horizontal="right" vertical="center"/>
    </xf>
    <xf numFmtId="0" fontId="8" fillId="208" borderId="207" xfId="0">
      <alignment horizontal="center" vertical="center" wrapText="1"/>
    </xf>
    <xf numFmtId="49" fontId="6" fillId="209" borderId="208" xfId="0">
      <alignment horizontal="left" vertical="center" wrapText="1"/>
    </xf>
    <xf numFmtId="0" fontId="8" fillId="210" borderId="209" xfId="0">
      <alignment horizontal="left" vertical="center" wrapText="1"/>
    </xf>
    <xf numFmtId="177" fontId="6" fillId="211" borderId="210" xfId="0">
      <alignment horizontal="right" vertical="center"/>
    </xf>
    <xf numFmtId="0" fontId="7" fillId="212" borderId="211" xfId="0"/>
    <xf numFmtId="177" fontId="6" fillId="213" borderId="212" xfId="0">
      <alignment horizontal="right" vertical="center"/>
    </xf>
    <xf numFmtId="0" fontId="6" fillId="214" borderId="213" xfId="0">
      <alignment horizontal="center" vertical="center" wrapText="1"/>
    </xf>
    <xf numFmtId="0" fontId="8" fillId="215" borderId="214" xfId="0">
      <alignment horizontal="left" vertical="center"/>
    </xf>
    <xf numFmtId="0" fontId="8" fillId="216" borderId="215" xfId="0">
      <alignment horizontal="left" vertical="center"/>
    </xf>
    <xf numFmtId="180" fontId="6" fillId="217" borderId="216" xfId="0">
      <alignment horizontal="right" vertical="center"/>
    </xf>
    <xf numFmtId="0" fontId="6" fillId="218" borderId="217" xfId="0">
      <alignment horizontal="center" vertical="center" wrapText="1"/>
    </xf>
    <xf numFmtId="0" fontId="6" fillId="219" borderId="218" xfId="0">
      <alignment horizontal="right" vertical="center"/>
    </xf>
    <xf numFmtId="49" fontId="6" fillId="220" borderId="219" xfId="0">
      <alignment horizontal="left" vertical="center" wrapText="1"/>
    </xf>
    <xf numFmtId="0" fontId="7" fillId="221" borderId="220" xfId="0">
      <alignment horizontal="center" vertical="center" wrapText="1"/>
    </xf>
    <xf numFmtId="0" fontId="7" fillId="222" borderId="221" xfId="0">
      <alignment horizontal="left" vertical="center" wrapText="1"/>
    </xf>
    <xf numFmtId="49" fontId="11" fillId="223" borderId="222" xfId="0">
      <alignment horizontal="center" vertical="center" wrapText="1"/>
    </xf>
    <xf numFmtId="0" fontId="12" fillId="224" borderId="223" xfId="0">
      <alignment vertical="center"/>
    </xf>
    <xf numFmtId="0" fontId="6" fillId="225" borderId="224" xfId="0">
      <alignment horizontal="right" vertical="center"/>
    </xf>
    <xf numFmtId="0" fontId="8" fillId="226" borderId="225" xfId="0">
      <alignment horizontal="left" vertical="center"/>
    </xf>
    <xf numFmtId="0" fontId="5" fillId="227" borderId="226" xfId="0">
      <alignment horizontal="left" vertical="center" wrapText="1"/>
    </xf>
    <xf numFmtId="0" fontId="8" fillId="228" borderId="227" xfId="0">
      <alignment horizontal="center" vertical="center" wrapText="1"/>
    </xf>
    <xf numFmtId="0" fontId="7" fillId="229" borderId="228" xfId="0"/>
    <xf numFmtId="0" fontId="7" fillId="230" borderId="229" xfId="0">
      <alignment wrapText="1"/>
    </xf>
    <xf numFmtId="0" fontId="8" fillId="231" borderId="230" xfId="0">
      <alignment horizontal="center" vertical="center" wrapText="1"/>
    </xf>
    <xf numFmtId="177" fontId="6" fillId="232" borderId="231" xfId="0">
      <alignment horizontal="right" vertical="center"/>
    </xf>
    <xf numFmtId="0" fontId="8" fillId="233" borderId="232" xfId="0">
      <alignment horizontal="center" vertical="center" wrapText="1"/>
    </xf>
    <xf numFmtId="177" fontId="11" fillId="234" borderId="233" xfId="0">
      <alignment horizontal="right" vertical="center"/>
    </xf>
    <xf numFmtId="0" fontId="13" fillId="235" borderId="234" xfId="0">
      <alignment horizontal="left" vertical="center"/>
    </xf>
    <xf numFmtId="0" fontId="14" fillId="236" borderId="235" xfId="0">
      <alignment horizontal="left" vertical="center"/>
    </xf>
    <xf numFmtId="0" fontId="14" fillId="237" borderId="236" xfId="0">
      <alignment horizontal="left" vertical="center"/>
    </xf>
    <xf numFmtId="177" fontId="11" fillId="238" borderId="237" xfId="0">
      <alignment horizontal="right" vertical="center"/>
    </xf>
    <xf numFmtId="177" fontId="11" fillId="239" borderId="238" xfId="0">
      <alignment horizontal="right" vertical="center"/>
    </xf>
    <xf numFmtId="0" fontId="15" fillId="240" borderId="239" xfId="0"/>
    <xf numFmtId="0" fontId="7" fillId="241" borderId="240" xfId="0">
      <alignment horizontal="center" vertical="center" wrapText="1"/>
    </xf>
    <xf numFmtId="49" fontId="6" fillId="242" borderId="241" xfId="0">
      <alignment horizontal="center" vertical="center" wrapText="1"/>
    </xf>
    <xf numFmtId="180" fontId="6" fillId="243" borderId="242" xfId="0">
      <alignment horizontal="right" vertical="center"/>
    </xf>
    <xf numFmtId="0" fontId="7" fillId="244" borderId="243" xfId="0">
      <alignment horizontal="center" vertical="center"/>
    </xf>
    <xf numFmtId="0" fontId="7" fillId="245" borderId="244" xfId="0">
      <alignment horizontal="center" vertical="center"/>
    </xf>
    <xf numFmtId="0" fontId="7" fillId="246" borderId="245" xfId="0"/>
    <xf numFmtId="0" fontId="8" fillId="247" borderId="246" xfId="0">
      <alignment horizontal="left" vertical="center" wrapText="1"/>
    </xf>
    <xf numFmtId="0" fontId="8" fillId="248" borderId="247" xfId="0">
      <alignment horizontal="center" vertical="center" wrapText="1"/>
    </xf>
    <xf numFmtId="177" fontId="6" fillId="249" borderId="248" xfId="0">
      <alignment horizontal="right" vertical="center"/>
    </xf>
    <xf numFmtId="176" fontId="6" fillId="250" borderId="249" xfId="0">
      <alignment horizontal="right" vertical="center"/>
    </xf>
    <xf numFmtId="0" fontId="11" fillId="251" borderId="250" xfId="0"/>
    <xf numFmtId="0" fontId="7" fillId="252" borderId="251" xfId="0">
      <alignment horizontal="center" vertical="center"/>
    </xf>
    <xf numFmtId="0" fontId="5" fillId="253" borderId="252" xfId="0">
      <alignment horizontal="center" vertical="center"/>
    </xf>
    <xf numFmtId="0" fontId="5" fillId="254" borderId="253" xfId="0">
      <alignment horizontal="right" vertical="center"/>
    </xf>
    <xf numFmtId="0" fontId="6" fillId="255" borderId="254" xfId="0">
      <alignment horizontal="center" vertical="center"/>
    </xf>
    <xf numFmtId="0" fontId="5" fillId="256" borderId="255" xfId="0">
      <alignment horizontal="left" vertical="center" wrapText="1"/>
    </xf>
    <xf numFmtId="0" fontId="7" fillId="257" borderId="256" xfId="0">
      <alignment horizontal="left" wrapText="1"/>
    </xf>
    <xf numFmtId="176" fontId="6" fillId="258" borderId="257" xfId="0">
      <alignment horizontal="right" vertical="center" wrapText="1"/>
    </xf>
    <xf numFmtId="0" fontId="7" fillId="259" borderId="258" xfId="0">
      <alignment horizontal="left" wrapText="1"/>
    </xf>
    <xf numFmtId="49" fontId="6" fillId="260" borderId="259" xfId="0">
      <alignment horizontal="center" vertical="center" wrapText="1"/>
    </xf>
    <xf numFmtId="0" fontId="6" fillId="261" borderId="260" xfId="0">
      <alignment horizontal="center" vertical="center" wrapText="1"/>
    </xf>
    <xf numFmtId="0" fontId="7" fillId="262" borderId="261" xfId="0"/>
    <xf numFmtId="0" fontId="7" fillId="263" borderId="262" xfId="0"/>
    <xf numFmtId="0" fontId="6" fillId="264" borderId="263" xfId="0">
      <alignment horizontal="center" vertical="center" wrapText="1"/>
    </xf>
    <xf numFmtId="0" fontId="8" fillId="265" borderId="264" xfId="0">
      <alignment horizontal="center" vertical="center" wrapText="1"/>
    </xf>
    <xf numFmtId="0" fontId="8" fillId="266" borderId="265" xfId="0">
      <alignment horizontal="center" vertical="center" wrapText="1"/>
    </xf>
    <xf numFmtId="179" fontId="6" fillId="267" borderId="266" xfId="0">
      <alignment horizontal="right" vertical="center"/>
    </xf>
    <xf numFmtId="180" fontId="6" fillId="268" borderId="267" xfId="0">
      <alignment horizontal="right" vertical="center"/>
    </xf>
    <xf numFmtId="49" fontId="6" fillId="269" borderId="268" xfId="0">
      <alignment horizontal="left" vertical="center" wrapText="1"/>
    </xf>
    <xf numFmtId="0" fontId="15" fillId="270" borderId="269" xfId="0"/>
    <xf numFmtId="177" fontId="6" fillId="271" borderId="270" xfId="0">
      <alignment horizontal="right" vertical="center" wrapText="1"/>
    </xf>
    <xf numFmtId="177" fontId="6" fillId="272" borderId="271" xfId="0">
      <alignment horizontal="right" vertical="center" wrapText="1"/>
    </xf>
    <xf numFmtId="177" fontId="6" fillId="273" borderId="272" xfId="0">
      <alignment horizontal="right" vertical="center" wrapText="1"/>
    </xf>
    <xf numFmtId="177" fontId="11" fillId="274" borderId="273" xfId="0">
      <alignment horizontal="right" vertical="center" wrapText="1"/>
    </xf>
    <xf numFmtId="179" fontId="6" fillId="275" borderId="274" xfId="0">
      <alignment horizontal="right" vertical="center"/>
    </xf>
    <xf numFmtId="0" fontId="8" fillId="276" borderId="275" xfId="0">
      <alignment horizontal="center" vertical="center"/>
    </xf>
    <xf numFmtId="49" fontId="6" fillId="277" borderId="276" xfId="0">
      <alignment horizontal="center" vertical="center"/>
    </xf>
    <xf numFmtId="49" fontId="6" fillId="278" borderId="277" xfId="0">
      <alignment horizontal="center" vertical="center"/>
    </xf>
    <xf numFmtId="49" fontId="6" fillId="279" borderId="278" xfId="0">
      <alignment horizontal="center" vertical="center"/>
    </xf>
    <xf numFmtId="178" fontId="6" fillId="280" borderId="279" xfId="0">
      <alignment horizontal="center" vertical="center"/>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6" fillId="25" borderId="24" xfId="0">
      <alignment horizontal="center" vertical="center"/>
    </xf>
    <xf numFmtId="0" fontId="6" fillId="26" borderId="25" xfId="0">
      <alignment horizontal="left" vertical="center" wrapText="1"/>
    </xf>
    <xf numFmtId="0" fontId="6" fillId="26" borderId="25" xfId="0">
      <alignment horizontal="left" vertical="center" wrapText="1"/>
    </xf>
    <xf numFmtId="0" fontId="6" fillId="26" borderId="25" xfId="0">
      <alignment horizontal="left" vertical="center" wrapText="1"/>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8" borderId="27" xfId="0">
      <alignment horizontal="right" vertical="center" wrapText="1"/>
    </xf>
    <xf numFmtId="0" fontId="6" fillId="28" borderId="27" xfId="0">
      <alignment horizontal="right" vertical="center" wrapText="1"/>
    </xf>
    <xf numFmtId="0" fontId="6" fillId="28" borderId="27" xfId="0">
      <alignment horizontal="right" vertical="center" wrapText="1"/>
    </xf>
    <xf numFmtId="49" fontId="6" fillId="29" borderId="28" xfId="0">
      <alignment horizontal="left" vertical="center" wrapText="1"/>
    </xf>
    <xf numFmtId="0" fontId="6" fillId="30" borderId="29" xfId="0">
      <alignment horizontal="right" vertical="center" wrapText="1"/>
    </xf>
    <xf numFmtId="0" fontId="6" fillId="31" borderId="30" xfId="0">
      <alignment horizontal="right" vertical="center"/>
    </xf>
    <xf numFmtId="0" fontId="6" fillId="31" borderId="30" xfId="0">
      <alignment horizontal="right" vertical="center"/>
    </xf>
    <xf numFmtId="0" fontId="6" fillId="31" borderId="30" xfId="0">
      <alignment horizontal="right" vertical="center"/>
    </xf>
    <xf numFmtId="0" fontId="6" fillId="31" borderId="30" xfId="0">
      <alignment horizontal="right" vertical="center"/>
    </xf>
    <xf numFmtId="0" fontId="6" fillId="31" borderId="30" xfId="0">
      <alignment horizontal="right" vertical="center"/>
    </xf>
    <xf numFmtId="0" fontId="6" fillId="32" borderId="31" xfId="0">
      <alignment horizontal="center" vertical="center"/>
    </xf>
    <xf numFmtId="0" fontId="7" fillId="33" borderId="32" xfId="0">
      <alignment wrapText="1"/>
    </xf>
    <xf numFmtId="0" fontId="6" fillId="30" borderId="29" xfId="0">
      <alignment horizontal="right" vertical="center" wrapText="1"/>
    </xf>
    <xf numFmtId="0" fontId="6" fillId="30" borderId="29" xfId="0">
      <alignment horizontal="right" vertical="center" wrapText="1"/>
    </xf>
    <xf numFmtId="0" fontId="8" fillId="34" borderId="33" xfId="0">
      <alignment horizontal="center" vertical="center"/>
    </xf>
    <xf numFmtId="0" fontId="8" fillId="34" borderId="33" xfId="0">
      <alignment horizontal="center" vertical="center"/>
    </xf>
    <xf numFmtId="0" fontId="8" fillId="34" borderId="33" xfId="0">
      <alignment horizontal="center" vertical="center"/>
    </xf>
    <xf numFmtId="0" fontId="8" fillId="34" borderId="33" xfId="0">
      <alignment horizontal="center" vertical="center"/>
    </xf>
    <xf numFmtId="0" fontId="8" fillId="35" borderId="34" xfId="0">
      <alignment horizontal="center" vertical="center" wrapText="1"/>
    </xf>
    <xf numFmtId="0" fontId="8" fillId="34" borderId="33" xfId="0">
      <alignment horizontal="center" vertical="center"/>
    </xf>
    <xf numFmtId="0" fontId="8" fillId="34" borderId="33" xfId="0">
      <alignment horizontal="center" vertical="center"/>
    </xf>
    <xf numFmtId="0" fontId="8" fillId="35" borderId="34" xfId="0">
      <alignment horizontal="center" vertical="center" wrapText="1"/>
    </xf>
    <xf numFmtId="0" fontId="8" fillId="35" borderId="34" xfId="0">
      <alignment horizontal="center" vertical="center" wrapText="1"/>
    </xf>
    <xf numFmtId="0" fontId="8" fillId="35" borderId="34" xfId="0">
      <alignment horizontal="center" vertical="center" wrapText="1"/>
    </xf>
    <xf numFmtId="0" fontId="8" fillId="35" borderId="34" xfId="0">
      <alignment horizontal="center" vertical="center" wrapText="1"/>
    </xf>
    <xf numFmtId="0" fontId="8" fillId="34" borderId="33" xfId="0">
      <alignment horizontal="center" vertical="center"/>
    </xf>
    <xf numFmtId="0" fontId="8" fillId="34" borderId="33" xfId="0">
      <alignment horizontal="center" vertical="center"/>
    </xf>
    <xf numFmtId="0" fontId="8" fillId="34" borderId="33" xfId="0">
      <alignment horizontal="center" vertical="center"/>
    </xf>
    <xf numFmtId="0" fontId="8" fillId="34" borderId="33" xfId="0">
      <alignment horizontal="center" vertical="center"/>
    </xf>
    <xf numFmtId="0" fontId="8" fillId="35" borderId="34" xfId="0">
      <alignment horizontal="center" vertical="center" wrapText="1"/>
    </xf>
    <xf numFmtId="0" fontId="8" fillId="34" borderId="33" xfId="0">
      <alignment horizontal="center" vertical="center"/>
    </xf>
    <xf numFmtId="0" fontId="8" fillId="34" borderId="33" xfId="0">
      <alignment horizontal="center" vertical="center"/>
    </xf>
    <xf numFmtId="0" fontId="8" fillId="35" borderId="34" xfId="0">
      <alignment horizontal="center" vertical="center" wrapText="1"/>
    </xf>
    <xf numFmtId="0" fontId="8" fillId="35" borderId="34" xfId="0">
      <alignment horizontal="center" vertical="center" wrapText="1"/>
    </xf>
    <xf numFmtId="0" fontId="8" fillId="35" borderId="34" xfId="0">
      <alignment horizontal="center" vertical="center" wrapText="1"/>
    </xf>
    <xf numFmtId="0" fontId="8" fillId="35" borderId="34" xfId="0">
      <alignment horizontal="center"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8" borderId="37" xfId="0">
      <alignment horizontal="center" vertical="center"/>
    </xf>
    <xf numFmtId="0" fontId="8" fillId="38" borderId="37" xfId="0">
      <alignment horizontal="center"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176" fontId="6" fillId="281" borderId="42" xfId="0" applyFill="1">
      <alignment horizontal="righ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176" fontId="8" fillId="56" borderId="55" xfId="0">
      <alignment horizontal="right" vertical="center"/>
    </xf>
    <xf numFmtId="0" fontId="8" fillId="57" borderId="56" xfId="0">
      <alignment horizontal="center" vertical="center"/>
    </xf>
    <xf numFmtId="0" fontId="8" fillId="57" borderId="56" xfId="0">
      <alignment horizontal="center" vertical="center"/>
    </xf>
    <xf numFmtId="0" fontId="8" fillId="57" borderId="56" xfId="0">
      <alignment horizontal="center"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66" borderId="65" xfId="0"/>
    <xf numFmtId="0" fontId="8" fillId="67" borderId="66" xfId="0">
      <alignment horizontal="left" vertical="center"/>
    </xf>
    <xf numFmtId="176" fontId="6" fillId="281" borderId="67" xfId="0" applyFill="1">
      <alignment horizontal="right" vertical="center"/>
    </xf>
    <xf numFmtId="0" fontId="6" fillId="69" borderId="68"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70" borderId="69" xfId="0">
      <alignment horizontal="left" vertical="center"/>
    </xf>
    <xf numFmtId="176" fontId="6" fillId="281" borderId="70" xfId="0" applyFill="1">
      <alignment horizontal="right" vertical="center"/>
    </xf>
    <xf numFmtId="0" fontId="6" fillId="72" borderId="71"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177" fontId="6" fillId="281" borderId="72" xfId="0" applyFill="1">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66" borderId="65" xfId="0"/>
    <xf numFmtId="0" fontId="8" fillId="67" borderId="66" xfId="0">
      <alignment horizontal="left" vertical="center"/>
    </xf>
    <xf numFmtId="0" fontId="6" fillId="69" borderId="68"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176" fontId="8" fillId="56" borderId="55" xfId="0">
      <alignment horizontal="right" vertical="center"/>
    </xf>
    <xf numFmtId="0" fontId="8" fillId="57" borderId="56" xfId="0">
      <alignment horizontal="center" vertical="center"/>
    </xf>
    <xf numFmtId="0" fontId="8" fillId="57" borderId="56" xfId="0">
      <alignment horizontal="center" vertical="center"/>
    </xf>
    <xf numFmtId="0" fontId="8" fillId="57" borderId="56" xfId="0">
      <alignment horizontal="center"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67" borderId="66" xfId="0">
      <alignment horizontal="left" vertical="center"/>
    </xf>
    <xf numFmtId="0" fontId="6" fillId="69" borderId="68" xfId="0">
      <alignment horizontal="center" vertical="center" wrapText="1"/>
    </xf>
    <xf numFmtId="0" fontId="6" fillId="77" borderId="76" xfId="0">
      <alignment horizontal="right" vertical="center"/>
    </xf>
    <xf numFmtId="0" fontId="6" fillId="77" borderId="76"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79" borderId="78" xfId="0">
      <alignment horizontal="left" vertical="center"/>
    </xf>
    <xf numFmtId="177" fontId="9" fillId="80" borderId="79" xfId="0">
      <alignment horizontal="right" vertical="center"/>
    </xf>
    <xf numFmtId="0" fontId="6" fillId="81" borderId="80" xfId="0">
      <alignment horizontal="center" vertical="center" wrapText="1"/>
    </xf>
    <xf numFmtId="177" fontId="6" fillId="82" borderId="81" xfId="0">
      <alignment horizontal="right" vertical="center"/>
    </xf>
    <xf numFmtId="177" fontId="6" fillId="82" borderId="81"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6" borderId="85" xfId="0">
      <alignment horizontal="right" vertical="center"/>
    </xf>
    <xf numFmtId="0" fontId="6" fillId="53" borderId="52"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67" borderId="66" xfId="0">
      <alignment horizontal="left" vertical="center"/>
    </xf>
    <xf numFmtId="0" fontId="6" fillId="69" borderId="68" xfId="0">
      <alignment horizontal="center" vertical="center" wrapText="1"/>
    </xf>
    <xf numFmtId="0" fontId="6" fillId="77" borderId="76" xfId="0">
      <alignment horizontal="right" vertical="center"/>
    </xf>
    <xf numFmtId="0" fontId="6" fillId="77" borderId="76"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88" borderId="87" xfId="0">
      <alignment horizontal="left" vertical="center"/>
    </xf>
    <xf numFmtId="176" fontId="6" fillId="281" borderId="88" xfId="0" applyFill="1">
      <alignment horizontal="right" vertical="center"/>
    </xf>
    <xf numFmtId="0" fontId="6" fillId="72" borderId="71" xfId="0">
      <alignment horizontal="center" vertical="center" wrapText="1"/>
    </xf>
    <xf numFmtId="178" fontId="6" fillId="90" borderId="89" xfId="0">
      <alignment horizontal="right" vertical="center"/>
    </xf>
    <xf numFmtId="178" fontId="6" fillId="90" borderId="89"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70" borderId="69"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7" fillId="66" borderId="65" xfId="0"/>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7" fillId="93" borderId="92"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100" borderId="99" xfId="0">
      <alignment horizontal="right" vertical="center"/>
    </xf>
    <xf numFmtId="49" fontId="6" fillId="101" borderId="100"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49" fontId="6" fillId="101" borderId="100"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49" fontId="6" fillId="101" borderId="100"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49" fontId="6" fillId="101" borderId="100"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8" fillId="103" borderId="10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49" fontId="6" fillId="97" borderId="96" xfId="0">
      <alignment horizontal="left"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49" fontId="6" fillId="97" borderId="96" xfId="0">
      <alignment horizontal="left"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49" fontId="6" fillId="97" borderId="96" xfId="0">
      <alignment horizontal="left"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176" fontId="6" fillId="112" borderId="111" xfId="0">
      <alignment horizontal="righ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67" borderId="66" xfId="0">
      <alignment horizontal="left" vertical="center"/>
    </xf>
    <xf numFmtId="176" fontId="6" fillId="113" borderId="112" xfId="0">
      <alignment horizontal="right" vertical="center" wrapText="1"/>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0" fontId="7" fillId="114" borderId="113" xfId="0"/>
    <xf numFmtId="0" fontId="7" fillId="114" borderId="113" xfId="0"/>
    <xf numFmtId="0" fontId="7" fillId="114" borderId="113" xfId="0"/>
    <xf numFmtId="0" fontId="7" fillId="114" borderId="113" xfId="0"/>
    <xf numFmtId="0" fontId="8" fillId="74" borderId="73" xfId="0">
      <alignment horizontal="left" vertical="center" wrapText="1"/>
    </xf>
    <xf numFmtId="0" fontId="8" fillId="50" borderId="4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6" borderId="85" xfId="0">
      <alignment horizontal="right" vertical="center"/>
    </xf>
    <xf numFmtId="0" fontId="6" fillId="53" borderId="52"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100" borderId="99"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95" borderId="94"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95" borderId="94"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95" borderId="94"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176" fontId="8" fillId="56" borderId="55" xfId="0">
      <alignment horizontal="right" vertical="center"/>
    </xf>
    <xf numFmtId="0" fontId="8" fillId="57" borderId="56" xfId="0">
      <alignment horizontal="center" vertical="center"/>
    </xf>
    <xf numFmtId="0" fontId="8" fillId="57" borderId="56" xfId="0">
      <alignment horizontal="center" vertical="center"/>
    </xf>
    <xf numFmtId="0" fontId="8" fillId="57" borderId="56" xfId="0">
      <alignment horizontal="center"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9" fontId="6" fillId="281" borderId="114" xfId="0" applyFill="1">
      <alignment horizontal="righ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116" borderId="115" xfId="0">
      <alignment horizontal="left" vertical="center"/>
    </xf>
    <xf numFmtId="179" fontId="9" fillId="117" borderId="116" xfId="0">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48" borderId="47" xfId="0">
      <alignment horizontal="center" vertical="center" wrapText="1"/>
    </xf>
    <xf numFmtId="0" fontId="8" fillId="118" borderId="117" xfId="0">
      <alignment horizontal="left" vertical="center"/>
    </xf>
    <xf numFmtId="179" fontId="9" fillId="117" borderId="116" xfId="0">
      <alignment horizontal="right" vertical="center"/>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119" borderId="118" xfId="0">
      <alignment horizontal="center" vertical="center" wrapText="1"/>
    </xf>
    <xf numFmtId="0" fontId="8" fillId="120" borderId="119" xfId="0">
      <alignment horizontal="left" vertical="center" wrapText="1"/>
    </xf>
    <xf numFmtId="179" fontId="6" fillId="281" borderId="120" xfId="0" applyFill="1">
      <alignment horizontal="right" vertical="center"/>
    </xf>
    <xf numFmtId="0" fontId="6" fillId="81" borderId="80" xfId="0">
      <alignment horizontal="center" vertical="center" wrapText="1"/>
    </xf>
    <xf numFmtId="0" fontId="6" fillId="122" borderId="121" xfId="0">
      <alignment horizontal="right" vertical="center"/>
    </xf>
    <xf numFmtId="0" fontId="6" fillId="122" borderId="121"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74" borderId="73" xfId="0">
      <alignment horizontal="left" vertical="center" wrapText="1"/>
    </xf>
    <xf numFmtId="0" fontId="8" fillId="123" borderId="122" xfId="0">
      <alignment horizontal="center" vertical="center" wrapText="1"/>
    </xf>
    <xf numFmtId="0" fontId="8" fillId="124" borderId="123" xfId="0">
      <alignment horizontal="left" vertical="center"/>
    </xf>
    <xf numFmtId="0" fontId="6" fillId="81" borderId="80" xfId="0">
      <alignment horizontal="center" vertical="center" wrapText="1"/>
    </xf>
    <xf numFmtId="0" fontId="6" fillId="122" borderId="121" xfId="0">
      <alignment horizontal="right" vertical="center"/>
    </xf>
    <xf numFmtId="0" fontId="6" fillId="122" borderId="121"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25" borderId="124" xfId="0">
      <alignment horizontal="left" vertical="center" wrapText="1"/>
    </xf>
    <xf numFmtId="0" fontId="8" fillId="110" borderId="109" xfId="0">
      <alignment horizontal="center" vertical="center" wrapText="1"/>
    </xf>
    <xf numFmtId="0" fontId="8" fillId="41" borderId="40" xfId="0">
      <alignment horizontal="left" vertical="center"/>
    </xf>
    <xf numFmtId="179" fontId="6" fillId="281" borderId="125" xfId="0" applyFill="1">
      <alignment horizontal="righ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80" fontId="6" fillId="129" borderId="128" xfId="0">
      <alignment horizontal="right" vertical="center"/>
    </xf>
    <xf numFmtId="180" fontId="6" fillId="129" borderId="12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50" borderId="49" xfId="0">
      <alignment horizontal="center" vertical="center" wrapText="1"/>
    </xf>
    <xf numFmtId="0" fontId="8" fillId="67" borderId="66" xfId="0">
      <alignment horizontal="left" vertical="center"/>
    </xf>
    <xf numFmtId="0" fontId="6" fillId="44" borderId="43" xfId="0">
      <alignment horizontal="center" vertical="center" wrapText="1"/>
    </xf>
    <xf numFmtId="180" fontId="6" fillId="129" borderId="128" xfId="0">
      <alignment horizontal="right" vertical="center"/>
    </xf>
    <xf numFmtId="180" fontId="6" fillId="129" borderId="128"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30" borderId="129" xfId="0">
      <alignment horizontal="left" vertical="center" wrapText="1"/>
    </xf>
    <xf numFmtId="0" fontId="8" fillId="42" borderId="41" xfId="0">
      <alignment horizontal="center" vertical="center" wrapText="1"/>
    </xf>
    <xf numFmtId="0" fontId="8" fillId="88" borderId="87" xfId="0">
      <alignment horizontal="left" vertical="center"/>
    </xf>
    <xf numFmtId="180" fontId="6" fillId="129" borderId="128" xfId="0">
      <alignment horizontal="right" vertical="center"/>
    </xf>
    <xf numFmtId="180" fontId="6" fillId="129" borderId="128" xfId="0">
      <alignment horizontal="right" vertical="center"/>
    </xf>
    <xf numFmtId="180" fontId="6" fillId="131" borderId="130"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130" borderId="129" xfId="0">
      <alignment horizontal="left" vertical="center" wrapText="1"/>
    </xf>
    <xf numFmtId="0" fontId="8" fillId="48" borderId="47" xfId="0">
      <alignment horizontal="center" vertical="center" wrapText="1"/>
    </xf>
    <xf numFmtId="0" fontId="8" fillId="88" borderId="87" xfId="0">
      <alignment horizontal="left" vertical="center"/>
    </xf>
    <xf numFmtId="180" fontId="6" fillId="129" borderId="128" xfId="0">
      <alignment horizontal="right" vertical="center"/>
    </xf>
    <xf numFmtId="180" fontId="6" fillId="129" borderId="128" xfId="0">
      <alignment horizontal="right" vertical="center"/>
    </xf>
    <xf numFmtId="180" fontId="6" fillId="131" borderId="130"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130" borderId="129" xfId="0">
      <alignment horizontal="left" vertical="center" wrapText="1"/>
    </xf>
    <xf numFmtId="0" fontId="8" fillId="106" borderId="105" xfId="0">
      <alignment horizontal="center" vertical="center" wrapText="1"/>
    </xf>
    <xf numFmtId="0" fontId="8" fillId="88" borderId="87" xfId="0">
      <alignment horizontal="left" vertical="center"/>
    </xf>
    <xf numFmtId="180" fontId="6" fillId="132" borderId="131" xfId="0">
      <alignment horizontal="center" vertical="center"/>
    </xf>
    <xf numFmtId="177" fontId="6" fillId="107" borderId="106" xfId="0">
      <alignment horizontal="right" vertical="center"/>
    </xf>
    <xf numFmtId="177" fontId="6" fillId="108" borderId="107" xfId="0">
      <alignment horizontal="right" vertical="center"/>
    </xf>
    <xf numFmtId="0" fontId="6" fillId="96" borderId="95"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33" borderId="132" xfId="0">
      <alignment horizontal="left" vertical="center"/>
    </xf>
    <xf numFmtId="0" fontId="8" fillId="133" borderId="132" xfId="0">
      <alignment horizontal="left" vertical="center"/>
    </xf>
    <xf numFmtId="0" fontId="8" fillId="133" borderId="132" xfId="0">
      <alignment horizontal="left" vertical="center"/>
    </xf>
    <xf numFmtId="176" fontId="8" fillId="134" borderId="133" xfId="0">
      <alignment horizontal="right" vertical="center"/>
    </xf>
    <xf numFmtId="0" fontId="8" fillId="135" borderId="134" xfId="0">
      <alignment horizontal="center" vertical="center"/>
    </xf>
    <xf numFmtId="0" fontId="8" fillId="135" borderId="134" xfId="0">
      <alignment horizontal="center" vertical="center"/>
    </xf>
    <xf numFmtId="0" fontId="8" fillId="135" borderId="134" xfId="0">
      <alignment horizontal="center" vertical="center"/>
    </xf>
    <xf numFmtId="0" fontId="6" fillId="136" borderId="135"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137" borderId="136" xfId="0">
      <alignment horizontal="left" vertical="center" wrapText="1"/>
    </xf>
    <xf numFmtId="0" fontId="8" fillId="138" borderId="137" xfId="0">
      <alignment horizontal="center" vertical="center" wrapText="1"/>
    </xf>
    <xf numFmtId="0" fontId="8" fillId="139" borderId="138" xfId="0">
      <alignment horizontal="left" vertical="center"/>
    </xf>
    <xf numFmtId="176" fontId="6" fillId="281" borderId="139" xfId="0" applyFill="1">
      <alignment horizontal="right" vertical="center"/>
    </xf>
    <xf numFmtId="0" fontId="6" fillId="81" borderId="80" xfId="0">
      <alignment horizontal="center" vertical="center" wrapText="1"/>
    </xf>
    <xf numFmtId="178" fontId="6" fillId="141" borderId="140" xfId="0">
      <alignment horizontal="right" vertical="center"/>
    </xf>
    <xf numFmtId="178" fontId="6" fillId="141" borderId="140" xfId="0">
      <alignment horizontal="right" vertical="center"/>
    </xf>
    <xf numFmtId="0" fontId="6" fillId="63" borderId="62"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27" borderId="126" xfId="0">
      <alignment horizontal="left" vertical="center" wrapText="1"/>
    </xf>
    <xf numFmtId="0" fontId="8" fillId="119" borderId="118" xfId="0">
      <alignment horizontal="center" vertical="center" wrapText="1"/>
    </xf>
    <xf numFmtId="0" fontId="8" fillId="139" borderId="138" xfId="0">
      <alignment horizontal="left" vertical="center"/>
    </xf>
    <xf numFmtId="0" fontId="6" fillId="81" borderId="80" xfId="0">
      <alignment horizontal="center" vertical="center" wrapText="1"/>
    </xf>
    <xf numFmtId="178" fontId="6" fillId="141" borderId="140" xfId="0">
      <alignment horizontal="right" vertical="center"/>
    </xf>
    <xf numFmtId="178" fontId="6" fillId="141" borderId="140"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42" borderId="141" xfId="0">
      <alignment horizontal="left" vertical="center" wrapText="1"/>
    </xf>
    <xf numFmtId="0" fontId="8" fillId="123" borderId="122" xfId="0">
      <alignment horizontal="center" vertical="center" wrapText="1"/>
    </xf>
    <xf numFmtId="0" fontId="8" fillId="139" borderId="138" xfId="0">
      <alignment horizontal="left" vertical="center"/>
    </xf>
    <xf numFmtId="0" fontId="6" fillId="81" borderId="80" xfId="0">
      <alignment horizontal="center" vertical="center" wrapText="1"/>
    </xf>
    <xf numFmtId="178" fontId="6" fillId="141" borderId="140" xfId="0">
      <alignment horizontal="right" vertical="center"/>
    </xf>
    <xf numFmtId="178" fontId="6" fillId="141" borderId="140"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37" borderId="136" xfId="0">
      <alignment horizontal="left" vertical="center" wrapText="1"/>
    </xf>
    <xf numFmtId="0" fontId="8" fillId="110" borderId="109" xfId="0">
      <alignment horizontal="center" vertical="center" wrapText="1"/>
    </xf>
    <xf numFmtId="0" fontId="8" fillId="88" borderId="87" xfId="0">
      <alignment horizontal="left" vertical="center"/>
    </xf>
    <xf numFmtId="0" fontId="6" fillId="72" borderId="71" xfId="0">
      <alignment horizontal="center" vertical="center" wrapText="1"/>
    </xf>
    <xf numFmtId="177" fontId="6" fillId="143" borderId="142" xfId="0">
      <alignment horizontal="center" vertical="center" wrapText="1"/>
    </xf>
    <xf numFmtId="177" fontId="6" fillId="144" borderId="143" xfId="0">
      <alignment horizontal="center" vertical="center" wrapText="1"/>
    </xf>
    <xf numFmtId="0" fontId="6" fillId="63" borderId="62" xfId="0">
      <alignment horizontal="center" vertical="center" wrapText="1"/>
    </xf>
    <xf numFmtId="49" fontId="6" fillId="145" borderId="144" xfId="0">
      <alignment horizontal="left" vertical="center" wrapText="1"/>
    </xf>
    <xf numFmtId="49" fontId="6" fillId="145" borderId="144" xfId="0">
      <alignment horizontal="left" vertical="center" wrapText="1"/>
    </xf>
    <xf numFmtId="49" fontId="6" fillId="145" borderId="144"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88" borderId="87" xfId="0">
      <alignment horizontal="left" vertical="center"/>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147" borderId="146" xfId="0">
      <alignment wrapText="1"/>
    </xf>
    <xf numFmtId="0" fontId="7" fillId="147" borderId="146" xfId="0">
      <alignment wrapText="1"/>
    </xf>
    <xf numFmtId="0" fontId="7" fillId="147" borderId="146" xfId="0">
      <alignment wrapText="1"/>
    </xf>
    <xf numFmtId="0" fontId="8" fillId="142" borderId="141" xfId="0">
      <alignment horizontal="left" vertical="center" wrapText="1"/>
    </xf>
    <xf numFmtId="0" fontId="8" fillId="106" borderId="105" xfId="0">
      <alignment horizontal="center" vertical="center" wrapText="1"/>
    </xf>
    <xf numFmtId="0" fontId="8" fillId="88" borderId="87" xfId="0">
      <alignment horizontal="left" vertical="center"/>
    </xf>
    <xf numFmtId="0" fontId="6" fillId="69" borderId="68" xfId="0">
      <alignment horizontal="center" vertical="center" wrapText="1"/>
    </xf>
    <xf numFmtId="177" fontId="6" fillId="148" borderId="147" xfId="0">
      <alignment horizontal="right" vertical="center" wrapText="1"/>
    </xf>
    <xf numFmtId="177" fontId="6" fillId="149" borderId="148" xfId="0">
      <alignment horizontal="right" vertical="center" wrapText="1"/>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37" borderId="136"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143" borderId="142" xfId="0">
      <alignment horizontal="center" vertical="center" wrapText="1"/>
    </xf>
    <xf numFmtId="177" fontId="6" fillId="144" borderId="143" xfId="0">
      <alignment horizontal="center" vertical="center" wrapText="1"/>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150" borderId="149" xfId="0">
      <alignment horizontal="center" vertical="center" wrapText="1"/>
    </xf>
    <xf numFmtId="177" fontId="6" fillId="151" borderId="150" xfId="0">
      <alignment horizontal="center" vertical="center" wrapText="1"/>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52" borderId="151" xfId="0">
      <alignment horizontal="center" vertical="top"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53" borderId="152" xfId="0">
      <alignment horizontal="center" vertical="top"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54" borderId="153" xfId="0">
      <alignment horizont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55" borderId="154" xfId="0">
      <alignment horizont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156" borderId="155" xfId="0"/>
    <xf numFmtId="0" fontId="7" fillId="157" borderId="156" xfId="0"/>
    <xf numFmtId="0" fontId="8" fillId="67" borderId="66" xfId="0">
      <alignment horizontal="left" vertical="center"/>
    </xf>
    <xf numFmtId="0" fontId="6" fillId="69" borderId="68" xfId="0">
      <alignment horizontal="center" vertical="center" wrapText="1"/>
    </xf>
    <xf numFmtId="178" fontId="6" fillId="158" borderId="157" xfId="0">
      <alignment horizontal="right" vertical="center"/>
    </xf>
    <xf numFmtId="178" fontId="6" fillId="159" borderId="158" xfId="0">
      <alignment horizontal="right" vertical="center"/>
    </xf>
    <xf numFmtId="0" fontId="6" fillId="96" borderId="95"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110" borderId="109" xfId="0">
      <alignment horizontal="center" vertical="center" wrapText="1"/>
    </xf>
    <xf numFmtId="0" fontId="8" fillId="160" borderId="159" xfId="0">
      <alignment horizontal="left" vertical="center" wrapText="1"/>
    </xf>
    <xf numFmtId="0" fontId="6" fillId="161" borderId="160" xfId="0">
      <alignment horizontal="center" vertical="center" wrapText="1"/>
    </xf>
    <xf numFmtId="178" fontId="6" fillId="162" borderId="161" xfId="0">
      <alignment horizontal="right" vertical="center"/>
    </xf>
    <xf numFmtId="178" fontId="6" fillId="162" borderId="161" xfId="0">
      <alignment horizontal="right" vertical="center"/>
    </xf>
    <xf numFmtId="49" fontId="6" fillId="163" borderId="162" xfId="0">
      <alignment horizontal="center" vertical="center" wrapText="1"/>
    </xf>
    <xf numFmtId="49" fontId="6" fillId="145" borderId="144" xfId="0">
      <alignment horizontal="left" vertical="center" wrapText="1"/>
    </xf>
    <xf numFmtId="49" fontId="6" fillId="145" borderId="144" xfId="0">
      <alignment horizontal="left" vertical="center" wrapText="1"/>
    </xf>
    <xf numFmtId="49" fontId="6" fillId="145" borderId="144" xfId="0">
      <alignment horizontal="left" vertical="center" wrapText="1"/>
    </xf>
    <xf numFmtId="0" fontId="7" fillId="65" borderId="64" xfId="0"/>
    <xf numFmtId="0" fontId="7" fillId="66" borderId="65" xfId="0"/>
    <xf numFmtId="0" fontId="8" fillId="109" borderId="108" xfId="0">
      <alignment horizontal="left" vertical="center" wrapText="1"/>
    </xf>
    <xf numFmtId="178" fontId="6" fillId="164" borderId="163" xfId="0">
      <alignment horizontal="center" vertical="center"/>
    </xf>
    <xf numFmtId="178" fontId="6" fillId="162" borderId="161" xfId="0">
      <alignment horizontal="right" vertical="center"/>
    </xf>
    <xf numFmtId="178" fontId="6" fillId="165" borderId="164" xfId="0">
      <alignment horizontal="right" vertical="center"/>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72" borderId="71" xfId="0">
      <alignment horizontal="center" vertical="center" wrapText="1"/>
    </xf>
    <xf numFmtId="178" fontId="6" fillId="90" borderId="89" xfId="0">
      <alignment horizontal="right" vertical="center"/>
    </xf>
    <xf numFmtId="178" fontId="6" fillId="166" borderId="165" xfId="0">
      <alignment horizontal="right" vertical="center"/>
    </xf>
    <xf numFmtId="0" fontId="6" fillId="53" borderId="52"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4" borderId="93"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4" borderId="93"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4" borderId="93"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67" borderId="66" xfId="0">
      <alignment horizontal="left" vertical="center"/>
    </xf>
    <xf numFmtId="0" fontId="6" fillId="69" borderId="68" xfId="0">
      <alignment horizontal="center" vertical="center" wrapText="1"/>
    </xf>
    <xf numFmtId="0" fontId="6" fillId="167" borderId="166" xfId="0">
      <alignment horizontal="right" vertical="center" wrapText="1"/>
    </xf>
    <xf numFmtId="0" fontId="6" fillId="168" borderId="167" xfId="0">
      <alignment horizontal="right" vertical="center" wrapText="1"/>
    </xf>
    <xf numFmtId="0" fontId="7" fillId="83" borderId="82" xfId="0">
      <alignment horizont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50" borderId="49" xfId="0">
      <alignment horizontal="center" vertical="center" wrapText="1"/>
    </xf>
    <xf numFmtId="0" fontId="8" fillId="70" borderId="69" xfId="0">
      <alignment horizontal="left" vertical="center"/>
    </xf>
    <xf numFmtId="0" fontId="6" fillId="72" borderId="71" xfId="0">
      <alignment horizontal="center" vertical="center" wrapText="1"/>
    </xf>
    <xf numFmtId="178" fontId="6" fillId="90" borderId="89" xfId="0">
      <alignment horizontal="right" vertical="center"/>
    </xf>
    <xf numFmtId="178" fontId="6" fillId="166" borderId="165" xfId="0">
      <alignment horizontal="right" vertical="center"/>
    </xf>
    <xf numFmtId="0" fontId="6" fillId="53" borderId="52"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176" fontId="8" fillId="56" borderId="55" xfId="0">
      <alignment horizontal="right" vertical="center"/>
    </xf>
    <xf numFmtId="0" fontId="8" fillId="57" borderId="56" xfId="0">
      <alignment horizontal="center" vertical="center"/>
    </xf>
    <xf numFmtId="0" fontId="8" fillId="57" borderId="56" xfId="0">
      <alignment horizontal="center" vertical="center"/>
    </xf>
    <xf numFmtId="0" fontId="8" fillId="57" borderId="56" xfId="0">
      <alignment horizontal="center"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45" borderId="44" xfId="0">
      <alignment horizontal="center" vertical="center"/>
    </xf>
    <xf numFmtId="0" fontId="6" fillId="45" borderId="44" xfId="0">
      <alignment horizontal="center"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6" fillId="53" borderId="5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176" fontId="8" fillId="56" borderId="55" xfId="0">
      <alignment horizontal="right" vertical="center"/>
    </xf>
    <xf numFmtId="0" fontId="8" fillId="57" borderId="56" xfId="0">
      <alignment horizontal="center" vertical="center"/>
    </xf>
    <xf numFmtId="0" fontId="8" fillId="57" borderId="56" xfId="0">
      <alignment horizontal="center" vertical="center"/>
    </xf>
    <xf numFmtId="0" fontId="8" fillId="57" borderId="56" xfId="0">
      <alignment horizontal="center" vertical="center"/>
    </xf>
    <xf numFmtId="0" fontId="6" fillId="136" borderId="135"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6" fillId="63" borderId="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6" fillId="25" borderId="24" xfId="0">
      <alignment horizontal="center" vertical="center"/>
    </xf>
    <xf numFmtId="0" fontId="6" fillId="171" borderId="170" xfId="0">
      <alignment horizontal="left" vertical="center"/>
    </xf>
    <xf numFmtId="0" fontId="6" fillId="171" borderId="170" xfId="0">
      <alignment horizontal="left" vertical="center"/>
    </xf>
    <xf numFmtId="0" fontId="6" fillId="171" borderId="170" xfId="0">
      <alignment horizontal="lef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49" fontId="6" fillId="172" borderId="171" xfId="0">
      <alignment horizontal="right" vertical="center" wrapText="1"/>
    </xf>
    <xf numFmtId="49" fontId="6" fillId="172" borderId="171" xfId="0">
      <alignment horizontal="right" vertical="center" wrapText="1"/>
    </xf>
    <xf numFmtId="49" fontId="6" fillId="172" borderId="171" xfId="0">
      <alignment horizontal="right" vertical="center" wrapText="1"/>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5" borderId="174" xfId="0">
      <alignment horizontal="right" vertical="center"/>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49" fontId="8" fillId="179" borderId="178" xfId="0">
      <alignment horizontal="center" vertical="center" wrapText="1"/>
    </xf>
    <xf numFmtId="49" fontId="8" fillId="179" borderId="178" xfId="0">
      <alignment horizontal="center" vertical="center" wrapText="1"/>
    </xf>
    <xf numFmtId="49" fontId="8" fillId="179" borderId="178"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177" fontId="6" fillId="183" borderId="182" xfId="0">
      <alignment horizontal="righ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183" borderId="182" xfId="0">
      <alignment horizontal="righ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183" borderId="182" xfId="0">
      <alignment horizontal="right" vertical="center" wrapText="1"/>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80" fontId="6" fillId="281" borderId="183" xfId="0" applyFill="1">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93" borderId="92"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178" borderId="17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178" borderId="17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114" borderId="113" xfId="0"/>
    <xf numFmtId="0" fontId="7" fillId="114" borderId="113" xfId="0"/>
    <xf numFmtId="0" fontId="7" fillId="114" borderId="113" xfId="0"/>
    <xf numFmtId="0" fontId="8" fillId="105" borderId="104" xfId="0">
      <alignment horizontal="left" vertical="center" wrapText="1"/>
    </xf>
    <xf numFmtId="0" fontId="8" fillId="178" borderId="177" xfId="0">
      <alignment horizontal="center" vertical="center" wrapText="1"/>
    </xf>
    <xf numFmtId="0" fontId="8" fillId="67" borderId="66" xfId="0">
      <alignment horizontal="left" vertical="center"/>
    </xf>
    <xf numFmtId="177" fontId="6" fillId="281" borderId="185" xfId="0" applyFill="1">
      <alignment horizontal="righ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60" borderId="159" xfId="0">
      <alignment horizontal="left" vertical="center" wrapText="1"/>
    </xf>
    <xf numFmtId="0" fontId="8" fillId="42" borderId="41" xfId="0">
      <alignment horizontal="center" vertical="center" wrapText="1"/>
    </xf>
    <xf numFmtId="0" fontId="8" fillId="70" borderId="69" xfId="0">
      <alignment horizontal="left" vertical="center"/>
    </xf>
    <xf numFmtId="180" fontId="6" fillId="281" borderId="187" xfId="0" applyFill="1">
      <alignment horizontal="righ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60" borderId="159"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9" borderId="108"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80" fontId="6" fillId="189" borderId="188"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20" borderId="119" xfId="0">
      <alignment horizontal="left" vertical="center" wrapText="1"/>
    </xf>
    <xf numFmtId="0" fontId="8" fillId="35" borderId="34" xfId="0">
      <alignment horizontal="center" vertical="center" wrapText="1"/>
    </xf>
    <xf numFmtId="0" fontId="8" fillId="139" borderId="138" xfId="0">
      <alignment horizontal="left" vertical="center"/>
    </xf>
    <xf numFmtId="180" fontId="6" fillId="190" borderId="189" xfId="0">
      <alignment horizontal="right" vertical="center"/>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0" fontId="7" fillId="114" borderId="113" xfId="0"/>
    <xf numFmtId="0" fontId="7" fillId="114" borderId="113" xfId="0"/>
    <xf numFmtId="0" fontId="7" fillId="114" borderId="113" xfId="0"/>
    <xf numFmtId="0" fontId="7" fillId="114" borderId="113" xfId="0"/>
    <xf numFmtId="0" fontId="8" fillId="120" borderId="119" xfId="0">
      <alignment horizontal="left" vertical="center" wrapText="1"/>
    </xf>
    <xf numFmtId="0" fontId="8" fillId="35" borderId="34" xfId="0">
      <alignment horizontal="center" vertical="center" wrapText="1"/>
    </xf>
    <xf numFmtId="0" fontId="8" fillId="139" borderId="138" xfId="0">
      <alignment horizontal="left" vertical="center"/>
    </xf>
    <xf numFmtId="180" fontId="6" fillId="281" borderId="190" xfId="0" applyFill="1">
      <alignment horizontal="right" vertical="center"/>
    </xf>
    <xf numFmtId="0" fontId="6" fillId="81" borderId="80" xfId="0">
      <alignment horizontal="center" vertical="center" wrapText="1"/>
    </xf>
    <xf numFmtId="0" fontId="6" fillId="122" borderId="121" xfId="0">
      <alignment horizontal="right" vertical="center"/>
    </xf>
    <xf numFmtId="0" fontId="6" fillId="122" borderId="121"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20" borderId="119" xfId="0">
      <alignment horizontal="left" vertical="center" wrapText="1"/>
    </xf>
    <xf numFmtId="0" fontId="8" fillId="35" borderId="34" xfId="0">
      <alignment horizontal="center" vertical="center" wrapText="1"/>
    </xf>
    <xf numFmtId="0" fontId="8" fillId="139" borderId="138" xfId="0">
      <alignment horizontal="left" vertical="center"/>
    </xf>
    <xf numFmtId="0" fontId="6" fillId="81" borderId="80" xfId="0">
      <alignment horizontal="center" vertical="center" wrapText="1"/>
    </xf>
    <xf numFmtId="0" fontId="6" fillId="122" borderId="121" xfId="0">
      <alignment horizontal="right" vertical="center"/>
    </xf>
    <xf numFmtId="0" fontId="6" fillId="122" borderId="121" xfId="0">
      <alignment horizontal="right" vertical="center"/>
    </xf>
    <xf numFmtId="0" fontId="6" fillId="96" borderId="95"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20" borderId="119" xfId="0">
      <alignment horizontal="left" vertical="center" wrapText="1"/>
    </xf>
    <xf numFmtId="0" fontId="8" fillId="35" borderId="34" xfId="0">
      <alignment horizontal="center" vertical="center" wrapText="1"/>
    </xf>
    <xf numFmtId="0" fontId="8" fillId="139" borderId="138" xfId="0">
      <alignment horizontal="left" vertical="center"/>
    </xf>
    <xf numFmtId="177" fontId="6" fillId="281" borderId="191" xfId="0" applyFill="1">
      <alignment horizontal="right" vertical="center"/>
    </xf>
    <xf numFmtId="0" fontId="6" fillId="81" borderId="80" xfId="0">
      <alignment horizontal="center" vertical="center" wrapText="1"/>
    </xf>
    <xf numFmtId="177" fontId="6" fillId="82" borderId="81" xfId="0">
      <alignment horizontal="right" vertical="center"/>
    </xf>
    <xf numFmtId="177" fontId="6" fillId="82" borderId="81" xfId="0">
      <alignment horizontal="right" vertical="center"/>
    </xf>
    <xf numFmtId="49" fontId="6" fillId="101" borderId="100"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20" borderId="119" xfId="0">
      <alignment horizontal="left" vertical="center" wrapText="1"/>
    </xf>
    <xf numFmtId="0" fontId="8" fillId="35" borderId="34" xfId="0">
      <alignment horizontal="center" vertical="center" wrapText="1"/>
    </xf>
    <xf numFmtId="0" fontId="8" fillId="139" borderId="138" xfId="0">
      <alignment horizontal="left" vertical="center"/>
    </xf>
    <xf numFmtId="0" fontId="6" fillId="81" borderId="80" xfId="0">
      <alignment horizontal="center" vertical="center" wrapText="1"/>
    </xf>
    <xf numFmtId="177" fontId="6" fillId="82" borderId="81" xfId="0">
      <alignment horizontal="right" vertical="center"/>
    </xf>
    <xf numFmtId="177" fontId="6" fillId="82" borderId="81" xfId="0">
      <alignment horizontal="right" vertical="center"/>
    </xf>
    <xf numFmtId="49" fontId="6" fillId="101" borderId="100" xfId="0">
      <alignment horizontal="center" vertical="center" wrapText="1"/>
    </xf>
    <xf numFmtId="49" fontId="6" fillId="97" borderId="96" xfId="0">
      <alignment horizontal="left" vertical="center" wrapText="1"/>
    </xf>
    <xf numFmtId="49" fontId="6" fillId="97" borderId="96" xfId="0">
      <alignment horizontal="left" vertical="center" wrapText="1"/>
    </xf>
    <xf numFmtId="49" fontId="6" fillId="97" borderId="96"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177" fontId="6" fillId="281" borderId="192" xfId="0" applyFill="1">
      <alignment horizontal="righ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6" fontId="6" fillId="194" borderId="193" xfId="0">
      <alignment horizontal="right" vertical="center"/>
    </xf>
    <xf numFmtId="176" fontId="6" fillId="194" borderId="19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195" borderId="194" xfId="0">
      <alignment horizontal="left" vertical="center"/>
    </xf>
    <xf numFmtId="0" fontId="7" fillId="195" borderId="194" xfId="0">
      <alignment horizontal="left" vertical="center"/>
    </xf>
    <xf numFmtId="0" fontId="7" fillId="195" borderId="194" xfId="0">
      <alignment horizontal="left" vertical="center"/>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195" borderId="194" xfId="0">
      <alignment horizontal="left" vertical="center"/>
    </xf>
    <xf numFmtId="0" fontId="7" fillId="195" borderId="194" xfId="0">
      <alignment horizontal="left" vertical="center"/>
    </xf>
    <xf numFmtId="0" fontId="7" fillId="195" borderId="194" xfId="0">
      <alignment horizontal="left" vertical="center"/>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195" borderId="194" xfId="0">
      <alignment horizontal="left" vertical="center"/>
    </xf>
    <xf numFmtId="0" fontId="7" fillId="195" borderId="194" xfId="0">
      <alignment horizontal="left" vertical="center"/>
    </xf>
    <xf numFmtId="0" fontId="7" fillId="195" borderId="194" xfId="0">
      <alignment horizontal="left" vertical="center"/>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195" borderId="194" xfId="0">
      <alignment horizontal="left" vertical="center"/>
    </xf>
    <xf numFmtId="0" fontId="7" fillId="195" borderId="194" xfId="0">
      <alignment horizontal="left" vertical="center"/>
    </xf>
    <xf numFmtId="0" fontId="7" fillId="195" borderId="194" xfId="0">
      <alignment horizontal="left" vertical="center"/>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195" borderId="194" xfId="0">
      <alignment horizontal="left" vertical="center"/>
    </xf>
    <xf numFmtId="0" fontId="7" fillId="195" borderId="194" xfId="0">
      <alignment horizontal="left" vertical="center"/>
    </xf>
    <xf numFmtId="0" fontId="7" fillId="195" borderId="194" xfId="0">
      <alignment horizontal="left" vertical="center"/>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195" borderId="194" xfId="0">
      <alignment horizontal="left" vertical="center"/>
    </xf>
    <xf numFmtId="0" fontId="7" fillId="195" borderId="194" xfId="0">
      <alignment horizontal="left" vertical="center"/>
    </xf>
    <xf numFmtId="0" fontId="7" fillId="195" borderId="194" xfId="0">
      <alignment horizontal="left" vertical="center"/>
    </xf>
    <xf numFmtId="0" fontId="8" fillId="74" borderId="73" xfId="0">
      <alignment horizontal="left" vertical="center" wrapText="1"/>
    </xf>
    <xf numFmtId="0" fontId="8" fillId="50" borderId="49" xfId="0">
      <alignment horizontal="center"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55" borderId="54" xfId="0">
      <alignment horizontal="left" vertical="center"/>
    </xf>
    <xf numFmtId="0" fontId="8" fillId="55" borderId="54"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6" borderId="35" xfId="0">
      <alignment horizontal="left" vertical="center"/>
    </xf>
    <xf numFmtId="0" fontId="8" fillId="36" borderId="35" xfId="0">
      <alignment horizontal="lef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93" borderId="92"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4" borderId="23" xfId="0">
      <alignment horizontal="right" vertical="center"/>
    </xf>
    <xf numFmtId="0" fontId="5" fillId="24" borderId="23" xfId="0">
      <alignment horizontal="right" vertical="center"/>
    </xf>
    <xf numFmtId="0" fontId="6" fillId="25" borderId="24" xfId="0">
      <alignment horizontal="center" vertical="center"/>
    </xf>
    <xf numFmtId="0" fontId="5" fillId="196" borderId="195" xfId="0">
      <alignment horizontal="left" vertical="center"/>
    </xf>
    <xf numFmtId="0" fontId="5" fillId="196" borderId="195" xfId="0">
      <alignment horizontal="left" vertical="center"/>
    </xf>
    <xf numFmtId="0" fontId="5" fillId="196" borderId="195" xfId="0">
      <alignment horizontal="lef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171" borderId="170" xfId="0">
      <alignment horizontal="left" vertical="center"/>
    </xf>
    <xf numFmtId="0" fontId="6" fillId="171" borderId="170" xfId="0">
      <alignment horizontal="left" vertical="center"/>
    </xf>
    <xf numFmtId="0" fontId="6" fillId="171" borderId="170" xfId="0">
      <alignment horizontal="left" vertical="center"/>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49" fontId="6" fillId="197" borderId="196" xfId="0">
      <alignment horizontal="right" vertical="center" wrapText="1"/>
    </xf>
    <xf numFmtId="49" fontId="6" fillId="197" borderId="196" xfId="0">
      <alignment horizontal="right" vertical="center" wrapText="1"/>
    </xf>
    <xf numFmtId="49" fontId="6" fillId="197" borderId="196" xfId="0">
      <alignment horizontal="right" vertical="center" wrapText="1"/>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42" borderId="41" xfId="0">
      <alignment horizontal="center" vertical="center" wrapText="1"/>
    </xf>
    <xf numFmtId="0" fontId="8" fillId="177" borderId="176" xfId="0">
      <alignment horizontal="center" vertical="center"/>
    </xf>
    <xf numFmtId="0" fontId="8" fillId="177" borderId="176" xfId="0">
      <alignment horizontal="center" vertical="center"/>
    </xf>
    <xf numFmtId="0" fontId="8" fillId="42" borderId="41"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50" borderId="49" xfId="0">
      <alignment horizontal="center" vertical="center" wrapText="1"/>
    </xf>
    <xf numFmtId="0" fontId="8" fillId="177" borderId="176" xfId="0">
      <alignment horizontal="center" vertical="center"/>
    </xf>
    <xf numFmtId="0" fontId="8" fillId="177" borderId="176" xfId="0">
      <alignment horizontal="center" vertical="center"/>
    </xf>
    <xf numFmtId="0" fontId="8" fillId="50" borderId="49" xfId="0">
      <alignment horizontal="center" vertical="center" wrapText="1"/>
    </xf>
    <xf numFmtId="0" fontId="8" fillId="170" borderId="169" xfId="0">
      <alignment horizontal="center" vertical="center"/>
    </xf>
    <xf numFmtId="0" fontId="8" fillId="170" borderId="169" xfId="0">
      <alignment horizontal="center" vertical="center"/>
    </xf>
    <xf numFmtId="0" fontId="8" fillId="170" borderId="169" xfId="0">
      <alignment horizontal="center"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61" borderId="60" xfId="0">
      <alignment horizontal="left" vertical="center"/>
    </xf>
    <xf numFmtId="0" fontId="8" fillId="42" borderId="41" xfId="0">
      <alignment horizontal="center" vertical="center" wrapText="1"/>
    </xf>
    <xf numFmtId="0" fontId="8" fillId="41" borderId="40" xfId="0">
      <alignment horizontal="left" vertical="center"/>
    </xf>
    <xf numFmtId="177" fontId="6" fillId="281" borderId="198" xfId="0" applyFill="1">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61" borderId="6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201" borderId="200" xfId="0">
      <alignment horizontal="center" vertical="center" wrapText="1"/>
    </xf>
    <xf numFmtId="0" fontId="8" fillId="202" borderId="201"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19" borderId="118" xfId="0">
      <alignment horizontal="center" vertical="center" wrapText="1"/>
    </xf>
    <xf numFmtId="0" fontId="8" fillId="202" borderId="201" xfId="0">
      <alignment horizontal="left" vertical="center"/>
    </xf>
    <xf numFmtId="0" fontId="6" fillId="54" borderId="53" xfId="0">
      <alignment horizontal="right" vertical="center"/>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93" borderId="92" xfId="0"/>
    <xf numFmtId="0" fontId="8" fillId="48" borderId="47" xfId="0">
      <alignment horizontal="center" vertical="center" wrapText="1"/>
    </xf>
    <xf numFmtId="0" fontId="8" fillId="203" borderId="202" xfId="0">
      <alignment horizontal="left" vertical="center"/>
    </xf>
    <xf numFmtId="177" fontId="6" fillId="204" borderId="203" xfId="0">
      <alignment horizontal="right" vertical="center"/>
    </xf>
    <xf numFmtId="0" fontId="6" fillId="77" borderId="76" xfId="0">
      <alignment horizontal="right" vertical="center"/>
    </xf>
    <xf numFmtId="0" fontId="6" fillId="77" borderId="76" xfId="0">
      <alignment horizontal="right" vertical="center"/>
    </xf>
    <xf numFmtId="0" fontId="6" fillId="205" borderId="204" xfId="0">
      <alignment horizontal="right" vertical="center"/>
    </xf>
    <xf numFmtId="0" fontId="7" fillId="114" borderId="113" xfId="0"/>
    <xf numFmtId="0" fontId="7" fillId="114" borderId="113" xfId="0"/>
    <xf numFmtId="0" fontId="7" fillId="114" borderId="113" xfId="0"/>
    <xf numFmtId="0" fontId="7" fillId="114" borderId="113" xfId="0"/>
    <xf numFmtId="0" fontId="8" fillId="74" borderId="73" xfId="0">
      <alignment horizontal="left" vertical="center" wrapText="1"/>
    </xf>
    <xf numFmtId="0" fontId="8" fillId="119" borderId="118" xfId="0">
      <alignment horizontal="center" vertical="center" wrapText="1"/>
    </xf>
    <xf numFmtId="0" fontId="8" fillId="206" borderId="205" xfId="0">
      <alignment horizontal="left" vertical="center"/>
    </xf>
    <xf numFmtId="177" fontId="6" fillId="281" borderId="206" xfId="0" applyFill="1">
      <alignment horizontal="righ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208" borderId="207" xfId="0">
      <alignment horizontal="center" vertical="center" wrapText="1"/>
    </xf>
    <xf numFmtId="0" fontId="8" fillId="202" borderId="201"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93" borderId="92" xfId="0"/>
    <xf numFmtId="0" fontId="8" fillId="42" borderId="41" xfId="0">
      <alignment horizontal="center" vertical="center" wrapText="1"/>
    </xf>
    <xf numFmtId="0" fontId="8" fillId="203" borderId="202" xfId="0">
      <alignment horizontal="left" vertical="center"/>
    </xf>
    <xf numFmtId="177" fontId="6" fillId="204" borderId="203" xfId="0">
      <alignment horizontal="right" vertical="center"/>
    </xf>
    <xf numFmtId="0" fontId="6" fillId="69" borderId="68" xfId="0">
      <alignment horizontal="center" vertical="center" wrapText="1"/>
    </xf>
    <xf numFmtId="0" fontId="6" fillId="77" borderId="76" xfId="0">
      <alignment horizontal="right" vertical="center"/>
    </xf>
    <xf numFmtId="0" fontId="6" fillId="205" borderId="204" xfId="0">
      <alignment horizontal="right" vertical="center"/>
    </xf>
    <xf numFmtId="0" fontId="7" fillId="114" borderId="113" xfId="0"/>
    <xf numFmtId="0" fontId="7" fillId="114" borderId="113" xfId="0"/>
    <xf numFmtId="0" fontId="7" fillId="114" borderId="113" xfId="0"/>
    <xf numFmtId="0" fontId="7" fillId="114" borderId="113" xfId="0"/>
    <xf numFmtId="0" fontId="8" fillId="74" borderId="73" xfId="0">
      <alignment horizontal="left" vertical="center" wrapText="1"/>
    </xf>
    <xf numFmtId="0" fontId="8" fillId="123" borderId="122" xfId="0">
      <alignment horizontal="center" vertical="center" wrapText="1"/>
    </xf>
    <xf numFmtId="0" fontId="8" fillId="206" borderId="205"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209" borderId="208"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177" fontId="6" fillId="281" borderId="210" xfId="0" applyFill="1">
      <alignment horizontal="right" vertical="center"/>
    </xf>
    <xf numFmtId="0" fontId="6" fillId="69" borderId="68" xfId="0">
      <alignment horizontal="center" vertical="center" wrapText="1"/>
    </xf>
    <xf numFmtId="0" fontId="6" fillId="77" borderId="76" xfId="0">
      <alignment horizontal="right" vertical="center"/>
    </xf>
    <xf numFmtId="0" fontId="6" fillId="77" borderId="76"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69" borderId="68" xfId="0">
      <alignment horizontal="center" vertical="center" wrapText="1"/>
    </xf>
    <xf numFmtId="0" fontId="6" fillId="77" borderId="76" xfId="0">
      <alignment horizontal="right" vertical="center"/>
    </xf>
    <xf numFmtId="0" fontId="6" fillId="77" borderId="76"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25" borderId="124" xfId="0">
      <alignment horizontal="left" vertical="center" wrapText="1"/>
    </xf>
    <xf numFmtId="0" fontId="8" fillId="110" borderId="10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212" borderId="211" xfId="0"/>
    <xf numFmtId="0" fontId="8" fillId="203" borderId="202" xfId="0">
      <alignment horizontal="left" vertical="center"/>
    </xf>
    <xf numFmtId="177" fontId="6" fillId="213" borderId="212" xfId="0">
      <alignment horizontal="right" vertical="center"/>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114" borderId="113" xfId="0"/>
    <xf numFmtId="0" fontId="7" fillId="114" borderId="113" xfId="0"/>
    <xf numFmtId="0" fontId="7" fillId="114" borderId="113" xfId="0"/>
    <xf numFmtId="0" fontId="7" fillId="114" borderId="113" xfId="0"/>
    <xf numFmtId="0" fontId="8" fillId="74" borderId="73" xfId="0">
      <alignment horizontal="left" vertical="center" wrapText="1"/>
    </xf>
    <xf numFmtId="0" fontId="8" fillId="50" borderId="49" xfId="0">
      <alignment horizontal="center" vertical="center" wrapText="1"/>
    </xf>
    <xf numFmtId="0" fontId="8" fillId="215" borderId="214"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127" borderId="126" xfId="0">
      <alignment horizontal="left" vertical="center" wrapText="1"/>
    </xf>
    <xf numFmtId="0" fontId="8" fillId="42" borderId="41" xfId="0">
      <alignment horizontal="center" vertical="center" wrapText="1"/>
    </xf>
    <xf numFmtId="0" fontId="8" fillId="216" borderId="215" xfId="0">
      <alignment horizontal="left" vertical="center"/>
    </xf>
    <xf numFmtId="180" fontId="6" fillId="281" borderId="216" xfId="0" applyFill="1">
      <alignment horizontal="right" vertical="center"/>
    </xf>
    <xf numFmtId="0" fontId="6" fillId="218" borderId="217" xfId="0">
      <alignment horizontal="center" vertical="center" wrapText="1"/>
    </xf>
    <xf numFmtId="0" fontId="6" fillId="219" borderId="218" xfId="0">
      <alignment horizontal="right" vertical="center"/>
    </xf>
    <xf numFmtId="0" fontId="6" fillId="219" borderId="218" xfId="0">
      <alignment horizontal="right" vertical="center"/>
    </xf>
    <xf numFmtId="0" fontId="6" fillId="46" borderId="45" xfId="0">
      <alignment horizontal="center" vertical="center" wrapText="1"/>
    </xf>
    <xf numFmtId="49" fontId="6" fillId="220" borderId="219" xfId="0">
      <alignment horizontal="left" vertical="center" wrapText="1"/>
    </xf>
    <xf numFmtId="49" fontId="6" fillId="220" borderId="219" xfId="0">
      <alignment horizontal="left" vertical="center" wrapText="1"/>
    </xf>
    <xf numFmtId="49" fontId="6" fillId="220" borderId="219"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200" borderId="199"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200" borderId="19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25" borderId="124" xfId="0">
      <alignment horizontal="left" vertical="center" wrapText="1"/>
    </xf>
    <xf numFmtId="0" fontId="8" fillId="125" borderId="124"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21" borderId="220" xfId="0">
      <alignment horizontal="center" vertical="center" wrapText="1"/>
    </xf>
    <xf numFmtId="0" fontId="7" fillId="222" borderId="221" xfId="0">
      <alignment horizontal="left" vertical="center" wrapText="1"/>
    </xf>
    <xf numFmtId="0" fontId="7" fillId="222" borderId="221" xfId="0">
      <alignment horizontal="left" vertical="center" wrapText="1"/>
    </xf>
    <xf numFmtId="0" fontId="7" fillId="222" borderId="221" xfId="0">
      <alignment horizontal="left" vertical="center" wrapText="1"/>
    </xf>
    <xf numFmtId="0" fontId="8" fillId="128" borderId="127" xfId="0">
      <alignment horizontal="left" vertical="center" wrapText="1"/>
    </xf>
    <xf numFmtId="0" fontId="8" fillId="128" borderId="127"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21" borderId="220" xfId="0">
      <alignment horizontal="center" vertical="center" wrapText="1"/>
    </xf>
    <xf numFmtId="0" fontId="7" fillId="222" borderId="221" xfId="0">
      <alignment horizontal="left" vertical="center" wrapText="1"/>
    </xf>
    <xf numFmtId="0" fontId="7" fillId="222" borderId="221" xfId="0">
      <alignment horizontal="left" vertical="center" wrapText="1"/>
    </xf>
    <xf numFmtId="0" fontId="7" fillId="222" borderId="221"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49" fontId="11" fillId="223" borderId="222"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7" borderId="36" xfId="0">
      <alignment horizontal="right" vertical="center"/>
    </xf>
    <xf numFmtId="0" fontId="8" fillId="37" borderId="36" xfId="0">
      <alignment horizontal="righ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12" fillId="224" borderId="223" xfId="0">
      <alignmen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12" fillId="224" borderId="223" xfId="0">
      <alignmen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281" borderId="224" xfId="0" applyFill="1">
      <alignment horizontal="righ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12" fillId="224" borderId="223" xfId="0">
      <alignmen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12" fillId="224" borderId="223" xfId="0">
      <alignmen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26" borderId="225" xfId="0">
      <alignment horizontal="left" vertical="center"/>
    </xf>
    <xf numFmtId="0" fontId="8" fillId="226" borderId="225"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6" fillId="25" borderId="24" xfId="0">
      <alignment horizontal="center" vertical="center"/>
    </xf>
    <xf numFmtId="0" fontId="5" fillId="227" borderId="226" xfId="0">
      <alignment horizontal="left" vertical="center" wrapText="1"/>
    </xf>
    <xf numFmtId="0" fontId="5" fillId="227" borderId="226" xfId="0">
      <alignment horizontal="left" vertical="center" wrapText="1"/>
    </xf>
    <xf numFmtId="0" fontId="5" fillId="227" borderId="226" xfId="0">
      <alignment horizontal="left" vertical="center" wrapText="1"/>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6" borderId="25" xfId="0">
      <alignment horizontal="left" vertical="center" wrapText="1"/>
    </xf>
    <xf numFmtId="0" fontId="6" fillId="26" borderId="25" xfId="0">
      <alignment horizontal="left" vertical="center" wrapText="1"/>
    </xf>
    <xf numFmtId="0" fontId="6" fillId="26" borderId="25" xfId="0">
      <alignment horizontal="left" vertical="center" wrapText="1"/>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49" fontId="6" fillId="197" borderId="196" xfId="0">
      <alignment horizontal="right" vertical="center" wrapText="1"/>
    </xf>
    <xf numFmtId="49" fontId="6" fillId="197" borderId="196" xfId="0">
      <alignment horizontal="right" vertical="center" wrapText="1"/>
    </xf>
    <xf numFmtId="49" fontId="6" fillId="197" borderId="196" xfId="0">
      <alignment horizontal="right" vertical="center" wrapText="1"/>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50" borderId="49" xfId="0">
      <alignment horizontal="center" vertical="center" wrapText="1"/>
    </xf>
    <xf numFmtId="0" fontId="8" fillId="50" borderId="49" xfId="0">
      <alignment horizontal="center" vertical="center" wrapText="1"/>
    </xf>
    <xf numFmtId="0" fontId="8" fillId="50" borderId="49" xfId="0">
      <alignment horizontal="center"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39" borderId="138" xfId="0">
      <alignment horizontal="left" vertical="center"/>
    </xf>
    <xf numFmtId="0" fontId="8" fillId="228" borderId="22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47" borderId="46" xfId="0">
      <alignment horizontal="left" vertical="center" wrapText="1"/>
    </xf>
    <xf numFmtId="0" fontId="7" fillId="114" borderId="113" xfId="0"/>
    <xf numFmtId="0" fontId="7" fillId="229" borderId="228" xfId="0"/>
    <xf numFmtId="0" fontId="8" fillId="105" borderId="104" xfId="0">
      <alignment horizontal="left" vertical="center" wrapText="1"/>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83" borderId="82" xfId="0">
      <alignment horizontal="center"/>
    </xf>
    <xf numFmtId="0" fontId="7" fillId="84" borderId="83" xfId="0">
      <alignment wrapText="1"/>
    </xf>
    <xf numFmtId="0" fontId="7" fillId="84" borderId="83" xfId="0">
      <alignment wrapText="1"/>
    </xf>
    <xf numFmtId="0" fontId="7" fillId="230" borderId="229" xfId="0">
      <alignment wrapText="1"/>
    </xf>
    <xf numFmtId="0" fontId="8" fillId="139" borderId="138" xfId="0">
      <alignment horizontal="left" vertical="center"/>
    </xf>
    <xf numFmtId="0" fontId="8" fillId="231" borderId="230" xfId="0">
      <alignment horizontal="center" vertical="center" wrapText="1"/>
    </xf>
    <xf numFmtId="0" fontId="8" fillId="109" borderId="108" xfId="0">
      <alignment horizontal="left" vertical="center" wrapText="1"/>
    </xf>
    <xf numFmtId="177" fontId="6" fillId="232" borderId="231" xfId="0">
      <alignment horizontal="righ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47" borderId="46" xfId="0">
      <alignment horizontal="left" vertical="center" wrapText="1"/>
    </xf>
    <xf numFmtId="0" fontId="8" fillId="139" borderId="138" xfId="0">
      <alignment horizontal="left" vertical="center"/>
    </xf>
    <xf numFmtId="0" fontId="8" fillId="233" borderId="232"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9" borderId="108"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4" borderId="73" xfId="0">
      <alignment horizontal="lef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47" borderId="46" xfId="0">
      <alignment horizontal="left" vertical="center" wrapText="1"/>
    </xf>
    <xf numFmtId="0" fontId="7" fillId="65" borderId="64" xfId="0"/>
    <xf numFmtId="0" fontId="7" fillId="66" borderId="65" xfId="0"/>
    <xf numFmtId="0" fontId="8" fillId="118" borderId="117" xfId="0">
      <alignment horizontal="left" vertical="center"/>
    </xf>
    <xf numFmtId="177" fontId="11" fillId="234" borderId="233" xfId="0">
      <alignment horizontal="right" vertical="center"/>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83" borderId="82" xfId="0">
      <alignment horizontal="center"/>
    </xf>
    <xf numFmtId="0" fontId="7" fillId="84" borderId="83" xfId="0">
      <alignment wrapText="1"/>
    </xf>
    <xf numFmtId="0" fontId="7" fillId="84" borderId="83" xfId="0">
      <alignment wrapText="1"/>
    </xf>
    <xf numFmtId="0" fontId="7" fillId="230" borderId="229" xfId="0">
      <alignment wrapText="1"/>
    </xf>
    <xf numFmtId="0" fontId="8" fillId="74" borderId="73" xfId="0">
      <alignment horizontal="left"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13" fillId="235" borderId="234"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14" borderId="113" xfId="0"/>
    <xf numFmtId="0" fontId="7" fillId="114" borderId="113" xfId="0"/>
    <xf numFmtId="0" fontId="7" fillId="114" borderId="113" xfId="0"/>
    <xf numFmtId="0" fontId="7" fillId="114" borderId="113" xfId="0"/>
    <xf numFmtId="0" fontId="14" fillId="236" borderId="235" xfId="0">
      <alignment horizontal="left" vertical="center"/>
    </xf>
    <xf numFmtId="0" fontId="8" fillId="48" borderId="47" xfId="0">
      <alignment horizontal="center" vertical="center" wrapText="1"/>
    </xf>
    <xf numFmtId="0" fontId="8" fillId="210" borderId="209" xfId="0">
      <alignment horizontal="left" vertical="center" wrapText="1"/>
    </xf>
    <xf numFmtId="177" fontId="11" fillId="234" borderId="233" xfId="0">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14" borderId="113" xfId="0"/>
    <xf numFmtId="0" fontId="7" fillId="114" borderId="113" xfId="0"/>
    <xf numFmtId="0" fontId="7" fillId="114" borderId="113" xfId="0"/>
    <xf numFmtId="0" fontId="7" fillId="114" borderId="113" xfId="0"/>
    <xf numFmtId="0" fontId="14" fillId="237" borderId="236" xfId="0">
      <alignment horizontal="left" vertical="center"/>
    </xf>
    <xf numFmtId="0" fontId="7" fillId="66" borderId="65" xfId="0"/>
    <xf numFmtId="0" fontId="8" fillId="210" borderId="209" xfId="0">
      <alignment horizontal="left" vertical="center" wrapText="1"/>
    </xf>
    <xf numFmtId="177" fontId="11" fillId="238" borderId="237" xfId="0">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14" borderId="113" xfId="0"/>
    <xf numFmtId="0" fontId="7" fillId="114" borderId="113" xfId="0"/>
    <xf numFmtId="0" fontId="7" fillId="114" borderId="113" xfId="0"/>
    <xf numFmtId="0" fontId="7" fillId="114" borderId="113" xfId="0"/>
    <xf numFmtId="0" fontId="14" fillId="236" borderId="235" xfId="0">
      <alignment horizontal="left" vertical="center"/>
    </xf>
    <xf numFmtId="0" fontId="8" fillId="106" borderId="105" xfId="0">
      <alignment horizontal="center"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177" fontId="11" fillId="239" borderId="238" xfId="0">
      <alignment horizontal="right" vertical="center"/>
    </xf>
    <xf numFmtId="177" fontId="11" fillId="239" borderId="238" xfId="0">
      <alignment horizontal="right" vertical="center"/>
    </xf>
    <xf numFmtId="177" fontId="11" fillId="239" borderId="238" xfId="0">
      <alignment horizontal="right" vertical="center"/>
    </xf>
    <xf numFmtId="177" fontId="11" fillId="239" borderId="238" xfId="0">
      <alignment horizontal="right" vertical="center"/>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15" fillId="240" borderId="239" xfId="0"/>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15" fillId="240" borderId="239" xfId="0"/>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21" borderId="220" xfId="0">
      <alignment horizontal="center" vertical="center" wrapText="1"/>
    </xf>
    <xf numFmtId="0" fontId="7" fillId="222" borderId="221" xfId="0">
      <alignment horizontal="left" vertical="center" wrapText="1"/>
    </xf>
    <xf numFmtId="0" fontId="7" fillId="222" borderId="221" xfId="0">
      <alignment horizontal="left" vertical="center" wrapText="1"/>
    </xf>
    <xf numFmtId="0" fontId="7" fillId="222" borderId="221"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1" borderId="240" xfId="0">
      <alignment horizontal="center" vertical="center" wrapText="1"/>
    </xf>
    <xf numFmtId="0" fontId="7" fillId="222" borderId="221" xfId="0">
      <alignment horizontal="left" vertical="center" wrapText="1"/>
    </xf>
    <xf numFmtId="0" fontId="7" fillId="222" borderId="221" xfId="0">
      <alignment horizontal="left" vertical="center" wrapText="1"/>
    </xf>
    <xf numFmtId="0" fontId="7" fillId="222" borderId="221"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180" fontId="6" fillId="281" borderId="242" xfId="0" applyFill="1">
      <alignment horizontal="righ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74" borderId="73" xfId="0">
      <alignment horizontal="left" vertical="center" wrapText="1"/>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110" borderId="10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22" borderId="221" xfId="0">
      <alignment horizontal="left" vertical="center" wrapText="1"/>
    </xf>
    <xf numFmtId="0" fontId="7" fillId="222" borderId="221" xfId="0">
      <alignment horizontal="left" vertical="center" wrapText="1"/>
    </xf>
    <xf numFmtId="0" fontId="7" fillId="222" borderId="221" xfId="0">
      <alignment horizontal="left" vertical="center" wrapText="1"/>
    </xf>
    <xf numFmtId="0" fontId="8" fillId="74" borderId="73" xfId="0">
      <alignment horizontal="left" vertical="center" wrapText="1"/>
    </xf>
    <xf numFmtId="0" fontId="7" fillId="66" borderId="65"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222" borderId="221" xfId="0">
      <alignment horizontal="left" vertical="center" wrapText="1"/>
    </xf>
    <xf numFmtId="0" fontId="7" fillId="222" borderId="221" xfId="0">
      <alignment horizontal="left" vertical="center" wrapText="1"/>
    </xf>
    <xf numFmtId="0" fontId="7" fillId="222" borderId="221"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110" borderId="109" xfId="0">
      <alignment horizontal="center"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7" fillId="246" borderId="245" xfId="0"/>
    <xf numFmtId="0" fontId="7" fillId="66" borderId="65" xfId="0"/>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7" fillId="93" borderId="92" xfId="0"/>
    <xf numFmtId="0" fontId="8" fillId="48" borderId="47" xfId="0">
      <alignment horizontal="center" vertical="center" wrapText="1"/>
    </xf>
    <xf numFmtId="0" fontId="8" fillId="160" borderId="159" xfId="0">
      <alignment horizontal="left" vertical="center" wrapText="1"/>
    </xf>
    <xf numFmtId="0" fontId="6" fillId="72" borderId="71" xfId="0">
      <alignment horizontal="center" vertical="center" wrapText="1"/>
    </xf>
    <xf numFmtId="177" fontId="6" fillId="85" borderId="84" xfId="0">
      <alignment horizontal="right" vertical="center"/>
    </xf>
    <xf numFmtId="177" fontId="6" fillId="86" borderId="85"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105" borderId="104" xfId="0">
      <alignment horizontal="left" vertical="center" wrapText="1"/>
    </xf>
    <xf numFmtId="0" fontId="8" fillId="106" borderId="105" xfId="0">
      <alignment horizontal="center" vertical="center" wrapText="1"/>
    </xf>
    <xf numFmtId="0" fontId="8" fillId="160" borderId="159"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88" borderId="87" xfId="0">
      <alignment horizontal="left" vertical="center"/>
    </xf>
    <xf numFmtId="0" fontId="6" fillId="161" borderId="160"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145" borderId="144" xfId="0">
      <alignment horizontal="left" vertical="center" wrapText="1"/>
    </xf>
    <xf numFmtId="49" fontId="6" fillId="145" borderId="144" xfId="0">
      <alignment horizontal="left" vertical="center" wrapText="1"/>
    </xf>
    <xf numFmtId="49" fontId="6" fillId="145" borderId="144" xfId="0">
      <alignment horizontal="left" vertical="center" wrapText="1"/>
    </xf>
    <xf numFmtId="0" fontId="7" fillId="65" borderId="64" xfId="0"/>
    <xf numFmtId="0" fontId="7" fillId="66" borderId="65" xfId="0"/>
    <xf numFmtId="0" fontId="8" fillId="88" borderId="87" xfId="0">
      <alignment horizontal="left" vertical="center"/>
    </xf>
    <xf numFmtId="0" fontId="6" fillId="161" borderId="160"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7" fillId="65" borderId="64" xfId="0"/>
    <xf numFmtId="0" fontId="7" fillId="66" borderId="65" xfId="0"/>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109" borderId="108"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105" borderId="104" xfId="0">
      <alignment horizontal="left" vertical="center" wrapText="1"/>
    </xf>
    <xf numFmtId="0" fontId="8" fillId="106" borderId="105" xfId="0">
      <alignment horizontal="center"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88" borderId="87" xfId="0">
      <alignment horizontal="left" vertical="center"/>
    </xf>
    <xf numFmtId="0" fontId="6" fillId="161" borderId="160"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145" borderId="144" xfId="0">
      <alignment horizontal="left" vertical="center" wrapText="1"/>
    </xf>
    <xf numFmtId="49" fontId="6" fillId="145" borderId="144" xfId="0">
      <alignment horizontal="left" vertical="center" wrapText="1"/>
    </xf>
    <xf numFmtId="49" fontId="6" fillId="145" borderId="144" xfId="0">
      <alignment horizontal="left" vertical="center" wrapText="1"/>
    </xf>
    <xf numFmtId="0" fontId="7" fillId="65" borderId="64" xfId="0"/>
    <xf numFmtId="0" fontId="7" fillId="66" borderId="65" xfId="0"/>
    <xf numFmtId="0" fontId="8" fillId="88" borderId="87" xfId="0">
      <alignment horizontal="left" vertical="center"/>
    </xf>
    <xf numFmtId="0" fontId="6" fillId="161" borderId="160"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7" fillId="65" borderId="64" xfId="0"/>
    <xf numFmtId="0" fontId="7" fillId="66" borderId="65" xfId="0"/>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109" borderId="108"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105" borderId="104" xfId="0">
      <alignment horizontal="left" vertical="center" wrapText="1"/>
    </xf>
    <xf numFmtId="0" fontId="8" fillId="106" borderId="105" xfId="0">
      <alignment horizontal="center"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88" borderId="87" xfId="0">
      <alignment horizontal="left" vertical="center"/>
    </xf>
    <xf numFmtId="0" fontId="6" fillId="161" borderId="160"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145" borderId="144" xfId="0">
      <alignment horizontal="left" vertical="center" wrapText="1"/>
    </xf>
    <xf numFmtId="49" fontId="6" fillId="145" borderId="144" xfId="0">
      <alignment horizontal="left" vertical="center" wrapText="1"/>
    </xf>
    <xf numFmtId="49" fontId="6" fillId="145" borderId="144" xfId="0">
      <alignment horizontal="left" vertical="center" wrapText="1"/>
    </xf>
    <xf numFmtId="0" fontId="7" fillId="65" borderId="64" xfId="0"/>
    <xf numFmtId="0" fontId="7" fillId="66" borderId="65" xfId="0"/>
    <xf numFmtId="0" fontId="8" fillId="88" borderId="87" xfId="0">
      <alignment horizontal="left" vertical="center"/>
    </xf>
    <xf numFmtId="0" fontId="6" fillId="161" borderId="160"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55" borderId="54" xfId="0">
      <alignment horizontal="left" vertical="center"/>
    </xf>
    <xf numFmtId="0" fontId="8" fillId="55" borderId="54" xfId="0">
      <alignment horizontal="lef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6" borderId="65" xfId="0"/>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7" fillId="93" borderId="92" xfId="0"/>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2" borderId="9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201" borderId="200" xfId="0">
      <alignment horizontal="center" vertical="center" wrapText="1"/>
    </xf>
    <xf numFmtId="0" fontId="8" fillId="247" borderId="246"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119" borderId="118" xfId="0">
      <alignment horizontal="center" vertical="center" wrapText="1"/>
    </xf>
    <xf numFmtId="0" fontId="8" fillId="247" borderId="246"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105" borderId="104" xfId="0">
      <alignment horizontal="left" vertical="center" wrapText="1"/>
    </xf>
    <xf numFmtId="0" fontId="8" fillId="123" borderId="122" xfId="0">
      <alignment horizontal="center" vertical="center" wrapText="1"/>
    </xf>
    <xf numFmtId="0" fontId="8" fillId="247" borderId="246"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2" borderId="9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177" fontId="6" fillId="281" borderId="248" xfId="0" applyFill="1">
      <alignment horizontal="righ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60" borderId="159" xfId="0">
      <alignment horizontal="left" vertical="center" wrapText="1"/>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60" borderId="159" xfId="0">
      <alignment horizontal="left" vertical="center" wrapText="1"/>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160" borderId="159" xfId="0">
      <alignment horizontal="left" vertical="center" wrapText="1"/>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88" borderId="87" xfId="0">
      <alignment horizontal="left" vertical="center"/>
    </xf>
    <xf numFmtId="0" fontId="8" fillId="248" borderId="247" xfId="0">
      <alignment horizontal="center" vertical="center" wrapText="1"/>
    </xf>
    <xf numFmtId="0" fontId="8" fillId="88" borderId="87"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41" borderId="40" xfId="0">
      <alignment horizontal="left" vertical="center"/>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41" borderId="40" xfId="0">
      <alignment horizontal="left" vertical="center"/>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41" borderId="40" xfId="0">
      <alignment horizontal="left" vertical="center"/>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84" borderId="83" xfId="0">
      <alignment wrapText="1"/>
    </xf>
    <xf numFmtId="0" fontId="7" fillId="84" borderId="83" xfId="0">
      <alignment wrapText="1"/>
    </xf>
    <xf numFmtId="0" fontId="7" fillId="84" borderId="83" xfId="0">
      <alignment wrapText="1"/>
    </xf>
    <xf numFmtId="0" fontId="8" fillId="105" borderId="104" xfId="0">
      <alignment horizontal="left" vertical="center" wrapText="1"/>
    </xf>
    <xf numFmtId="0" fontId="8" fillId="105" borderId="104" xfId="0">
      <alignment horizontal="left"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6" borderId="35" xfId="0">
      <alignment horizontal="left" vertical="center"/>
    </xf>
    <xf numFmtId="0" fontId="8" fillId="36" borderId="35" xfId="0">
      <alignment horizontal="lef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246" borderId="245" xfId="0"/>
    <xf numFmtId="0" fontId="7" fillId="66" borderId="65"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246" borderId="245" xfId="0"/>
    <xf numFmtId="0" fontId="7" fillId="66" borderId="65" xfId="0"/>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64" borderId="63" xfId="0">
      <alignment horizontal="left" vertical="center"/>
    </xf>
    <xf numFmtId="0" fontId="8" fillId="170" borderId="169" xfId="0">
      <alignment horizontal="center" vertical="center"/>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4" borderId="23" xfId="0">
      <alignment horizontal="right" vertical="center"/>
    </xf>
    <xf numFmtId="0" fontId="5" fillId="24" borderId="23" xfId="0">
      <alignment horizontal="right" vertical="center"/>
    </xf>
    <xf numFmtId="0" fontId="6" fillId="25" borderId="24" xfId="0">
      <alignment horizontal="center" vertical="center"/>
    </xf>
    <xf numFmtId="0" fontId="5" fillId="196" borderId="195" xfId="0">
      <alignment horizontal="left" vertical="center"/>
    </xf>
    <xf numFmtId="0" fontId="5" fillId="196" borderId="195" xfId="0">
      <alignment horizontal="left" vertical="center"/>
    </xf>
    <xf numFmtId="0" fontId="5" fillId="196" borderId="195" xfId="0">
      <alignment horizontal="lef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171" borderId="170" xfId="0">
      <alignment horizontal="left" vertical="center"/>
    </xf>
    <xf numFmtId="0" fontId="6" fillId="171" borderId="170" xfId="0">
      <alignment horizontal="left" vertical="center"/>
    </xf>
    <xf numFmtId="0" fontId="6" fillId="171" borderId="170" xfId="0">
      <alignment horizontal="left" vertical="center"/>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7" fillId="65" borderId="64" xfId="0"/>
    <xf numFmtId="49" fontId="6" fillId="197" borderId="196" xfId="0">
      <alignment horizontal="right" vertical="center" wrapText="1"/>
    </xf>
    <xf numFmtId="49" fontId="6" fillId="197" borderId="196" xfId="0">
      <alignment horizontal="right" vertical="center" wrapText="1"/>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0" borderId="169" xfId="0">
      <alignment horizontal="center" vertical="center"/>
    </xf>
    <xf numFmtId="0" fontId="8" fillId="170" borderId="169" xfId="0">
      <alignment horizontal="center" vertical="center"/>
    </xf>
    <xf numFmtId="0" fontId="8" fillId="170" borderId="169" xfId="0">
      <alignment horizontal="center"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67" borderId="66" xfId="0">
      <alignment horizontal="left" vertical="center"/>
    </xf>
    <xf numFmtId="176" fontId="6" fillId="250" borderId="249" xfId="0">
      <alignment horizontal="right" vertical="center"/>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83" borderId="82" xfId="0">
      <alignment horizontal="center"/>
    </xf>
    <xf numFmtId="0" fontId="7" fillId="114" borderId="113" xfId="0"/>
    <xf numFmtId="0" fontId="7" fillId="114" borderId="113" xfId="0"/>
    <xf numFmtId="0" fontId="7" fillId="114" borderId="113" xfId="0"/>
    <xf numFmtId="0" fontId="8" fillId="41" borderId="40" xfId="0">
      <alignment horizontal="left" vertical="center"/>
    </xf>
    <xf numFmtId="0" fontId="8" fillId="50" borderId="4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4" borderId="73" xfId="0">
      <alignment horizontal="lef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69" borderId="68" xfId="0">
      <alignment horizontal="center" vertical="center" wrapText="1"/>
    </xf>
    <xf numFmtId="177" fontId="6" fillId="51" borderId="50" xfId="0">
      <alignment horizontal="right" vertical="center"/>
    </xf>
    <xf numFmtId="0" fontId="6" fillId="77" borderId="76"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72" borderId="71" xfId="0">
      <alignment horizontal="center" vertical="center" wrapText="1"/>
    </xf>
    <xf numFmtId="177" fontId="6" fillId="51" borderId="50" xfId="0">
      <alignment horizontal="right" vertical="center"/>
    </xf>
    <xf numFmtId="0" fontId="6" fillId="111" borderId="110"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41" borderId="40" xfId="0">
      <alignment horizontal="left" vertical="center"/>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7" fillId="65" borderId="64" xfId="0"/>
    <xf numFmtId="0" fontId="7" fillId="93" borderId="92" xfId="0"/>
    <xf numFmtId="0" fontId="8" fillId="67" borderId="66" xfId="0">
      <alignment horizontal="left" vertical="center"/>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245" borderId="244" xfId="0">
      <alignment horizontal="center" vertical="center"/>
    </xf>
    <xf numFmtId="0" fontId="7" fillId="114" borderId="113" xfId="0"/>
    <xf numFmtId="0" fontId="7" fillId="114" borderId="113" xfId="0"/>
    <xf numFmtId="0" fontId="7" fillId="114" borderId="113" xfId="0"/>
    <xf numFmtId="0" fontId="8" fillId="41" borderId="40" xfId="0">
      <alignment horizontal="left" vertical="center"/>
    </xf>
    <xf numFmtId="0" fontId="8" fillId="74" borderId="73" xfId="0">
      <alignment horizontal="left"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67" borderId="66" xfId="0">
      <alignment horizontal="left" vertical="center"/>
    </xf>
    <xf numFmtId="0" fontId="8" fillId="105" borderId="104" xfId="0">
      <alignment horizontal="left"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109" borderId="108" xfId="0">
      <alignment horizontal="left"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7" fillId="65" borderId="64" xfId="0"/>
    <xf numFmtId="0" fontId="7" fillId="93" borderId="92" xfId="0"/>
    <xf numFmtId="0" fontId="8" fillId="160" borderId="159" xfId="0">
      <alignment horizontal="left" vertical="center" wrapText="1"/>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245" borderId="244"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109" borderId="108" xfId="0">
      <alignment horizontal="left" vertical="center" wrapText="1"/>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7" fillId="65" borderId="64" xfId="0"/>
    <xf numFmtId="0" fontId="11" fillId="251" borderId="250" xfId="0"/>
    <xf numFmtId="0" fontId="8" fillId="105" borderId="104" xfId="0">
      <alignment horizontal="left" vertical="center" wrapText="1"/>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245" borderId="244"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109" borderId="108" xfId="0">
      <alignment horizontal="left" vertical="center" wrapText="1"/>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2" borderId="9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5" borderId="124"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8" borderId="127" xfId="0">
      <alignment horizontal="left"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2" borderId="9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109" borderId="108" xfId="0">
      <alignment horizontal="left" vertical="center" wrapText="1"/>
    </xf>
    <xf numFmtId="0" fontId="8" fillId="109" borderId="108"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09" borderId="108" xfId="0">
      <alignment horizontal="left" vertical="center" wrapText="1"/>
    </xf>
    <xf numFmtId="0" fontId="8" fillId="88" borderId="87"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88" borderId="87"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0" borderId="69"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177" fontId="6" fillId="183" borderId="182" xfId="0">
      <alignment horizontal="right" vertical="center" wrapText="1"/>
    </xf>
    <xf numFmtId="177" fontId="6" fillId="183" borderId="182" xfId="0">
      <alignment horizontal="right" vertical="center" wrapText="1"/>
    </xf>
    <xf numFmtId="177" fontId="6" fillId="183" borderId="182" xfId="0">
      <alignment horizontal="right" vertical="center" wrapText="1"/>
    </xf>
    <xf numFmtId="177" fontId="6" fillId="183" borderId="182" xfId="0">
      <alignment horizontal="righ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7" borderId="36" xfId="0">
      <alignment horizontal="right" vertical="center"/>
    </xf>
    <xf numFmtId="0" fontId="8" fillId="37" borderId="36" xfId="0">
      <alignment horizontal="righ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246" borderId="245" xfId="0"/>
    <xf numFmtId="0" fontId="7" fillId="66" borderId="65"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52" borderId="251" xfId="0">
      <alignment horizontal="center"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246" borderId="245" xfId="0"/>
    <xf numFmtId="0" fontId="7" fillId="66" borderId="65" xfId="0"/>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64" borderId="63" xfId="0">
      <alignment horizontal="left" vertical="center"/>
    </xf>
    <xf numFmtId="0" fontId="8" fillId="170" borderId="169" xfId="0">
      <alignment horizontal="center" vertical="center"/>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61" borderId="6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53" borderId="252" xfId="0">
      <alignment horizontal="center" vertical="center"/>
    </xf>
    <xf numFmtId="0" fontId="5" fillId="253" borderId="252" xfId="0">
      <alignment horizontal="center" vertical="center"/>
    </xf>
    <xf numFmtId="0" fontId="5" fillId="253" borderId="252" xfId="0">
      <alignment horizontal="center" vertical="center"/>
    </xf>
    <xf numFmtId="0" fontId="5" fillId="254" borderId="253" xfId="0">
      <alignment horizontal="right" vertical="center"/>
    </xf>
    <xf numFmtId="0" fontId="5" fillId="253" borderId="252" xfId="0">
      <alignment horizontal="center" vertical="center"/>
    </xf>
    <xf numFmtId="0" fontId="5" fillId="254" borderId="253" xfId="0">
      <alignment horizontal="right" vertical="center"/>
    </xf>
    <xf numFmtId="0" fontId="5" fillId="254" borderId="253" xfId="0">
      <alignment horizontal="right" vertical="center"/>
    </xf>
    <xf numFmtId="0" fontId="6" fillId="255" borderId="254" xfId="0">
      <alignment horizontal="center" vertical="center"/>
    </xf>
    <xf numFmtId="0" fontId="5" fillId="256" borderId="255" xfId="0">
      <alignment horizontal="left" vertical="center" wrapText="1"/>
    </xf>
    <xf numFmtId="0" fontId="5" fillId="256" borderId="255" xfId="0">
      <alignment horizontal="left" vertical="center" wrapText="1"/>
    </xf>
    <xf numFmtId="0" fontId="5" fillId="256" borderId="255" xfId="0">
      <alignment horizontal="left" vertical="center" wrapText="1"/>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6" borderId="25" xfId="0">
      <alignment horizontal="left" vertical="center" wrapText="1"/>
    </xf>
    <xf numFmtId="0" fontId="6" fillId="26" borderId="25" xfId="0">
      <alignment horizontal="left" vertical="center" wrapText="1"/>
    </xf>
    <xf numFmtId="0" fontId="6" fillId="26" borderId="25" xfId="0">
      <alignment horizontal="left" vertical="center" wrapText="1"/>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7" fillId="257" borderId="256" xfId="0">
      <alignment horizontal="left" wrapText="1"/>
    </xf>
    <xf numFmtId="49" fontId="6" fillId="173" borderId="172" xfId="0">
      <alignment horizontal="left" vertical="center" wrapText="1"/>
    </xf>
    <xf numFmtId="49" fontId="6" fillId="197" borderId="196" xfId="0">
      <alignment horizontal="right" vertical="center" wrapText="1"/>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50" borderId="49" xfId="0">
      <alignment horizontal="center" vertical="center" wrapText="1"/>
    </xf>
    <xf numFmtId="0" fontId="8" fillId="50" borderId="49" xfId="0">
      <alignment horizontal="center" vertical="center" wrapText="1"/>
    </xf>
    <xf numFmtId="0" fontId="8" fillId="50" borderId="49" xfId="0">
      <alignment horizontal="center"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176" fontId="6" fillId="281" borderId="257" xfId="0" applyFill="1">
      <alignment horizontal="righ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6" fontId="6" fillId="194" borderId="193" xfId="0">
      <alignment horizontal="right" vertical="center"/>
    </xf>
    <xf numFmtId="176" fontId="6" fillId="194" borderId="19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176" fontId="6" fillId="194" borderId="193" xfId="0">
      <alignment horizontal="right" vertical="center"/>
    </xf>
    <xf numFmtId="176" fontId="6" fillId="194" borderId="19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6" fontId="6" fillId="194" borderId="193" xfId="0">
      <alignment horizontal="right" vertical="center"/>
    </xf>
    <xf numFmtId="176" fontId="6" fillId="194" borderId="19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176" fontId="6" fillId="194" borderId="193" xfId="0">
      <alignment horizontal="right" vertical="center"/>
    </xf>
    <xf numFmtId="176" fontId="6" fillId="194" borderId="19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2" borderId="41" xfId="0">
      <alignment horizontal="center"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8" borderId="47" xfId="0">
      <alignment horizontal="center"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8" borderId="47" xfId="0">
      <alignment horizontal="center"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8" borderId="47" xfId="0">
      <alignment horizontal="center"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0" borderId="49" xfId="0">
      <alignment horizontal="center"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78" borderId="177" xfId="0">
      <alignment horizontal="center"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67" borderId="66" xfId="0">
      <alignment horizontal="left" vertical="center"/>
    </xf>
    <xf numFmtId="0" fontId="6" fillId="44" borderId="43" xfId="0">
      <alignment horizontal="center" vertical="center" wrapText="1"/>
    </xf>
    <xf numFmtId="177" fontId="6" fillId="107" borderId="106" xfId="0">
      <alignment horizontal="right" vertical="center"/>
    </xf>
    <xf numFmtId="177" fontId="6" fillId="108" borderId="107"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78" borderId="177" xfId="0">
      <alignment horizontal="center" vertical="center" wrapText="1"/>
    </xf>
    <xf numFmtId="0" fontId="8" fillId="48" borderId="4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85" borderId="84" xfId="0">
      <alignment horizontal="right" vertical="center"/>
    </xf>
    <xf numFmtId="177" fontId="6" fillId="85" borderId="84" xfId="0">
      <alignment horizontal="right" vertical="center"/>
    </xf>
    <xf numFmtId="49" fontId="6" fillId="163" borderId="162" xfId="0">
      <alignment horizontal="center" vertical="center" wrapText="1"/>
    </xf>
    <xf numFmtId="49" fontId="6" fillId="145" borderId="144" xfId="0">
      <alignment horizontal="left" vertical="center" wrapText="1"/>
    </xf>
    <xf numFmtId="49" fontId="6" fillId="145" borderId="144" xfId="0">
      <alignment horizontal="left" vertical="center" wrapText="1"/>
    </xf>
    <xf numFmtId="49" fontId="6" fillId="145" borderId="144" xfId="0">
      <alignment horizontal="left" vertical="center" wrapText="1"/>
    </xf>
    <xf numFmtId="0" fontId="7" fillId="65" borderId="64" xfId="0"/>
    <xf numFmtId="0" fontId="7" fillId="66" borderId="65" xfId="0"/>
    <xf numFmtId="0" fontId="8" fillId="88" borderId="87"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78" borderId="177" xfId="0">
      <alignment horizontal="center" vertical="center" wrapText="1"/>
    </xf>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261" borderId="26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78" borderId="177" xfId="0">
      <alignment horizontal="center" vertical="center" wrapText="1"/>
    </xf>
    <xf numFmtId="0" fontId="8" fillId="50" borderId="49"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63" borderId="162"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78" borderId="177" xfId="0">
      <alignment horizontal="center" vertical="center" wrapText="1"/>
    </xf>
    <xf numFmtId="0" fontId="8" fillId="178" borderId="177"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7" fillId="65" borderId="64" xfId="0"/>
    <xf numFmtId="0" fontId="7" fillId="93" borderId="92" xfId="0"/>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78" borderId="177" xfId="0">
      <alignment horizontal="center" vertical="center" wrapText="1"/>
    </xf>
    <xf numFmtId="0" fontId="8" fillId="178" borderId="17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7" fillId="65" borderId="64" xfId="0"/>
    <xf numFmtId="0" fontId="7" fillId="93" borderId="92" xfId="0"/>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78" borderId="177" xfId="0">
      <alignment horizontal="center" vertical="center" wrapText="1"/>
    </xf>
    <xf numFmtId="0" fontId="8" fillId="178" borderId="17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78" borderId="177" xfId="0">
      <alignment horizontal="center" vertical="center" wrapText="1"/>
    </xf>
    <xf numFmtId="0" fontId="8" fillId="178" borderId="17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78" borderId="177" xfId="0">
      <alignment horizontal="center" vertical="center" wrapText="1"/>
    </xf>
    <xf numFmtId="0" fontId="8" fillId="178" borderId="17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7" fillId="65" borderId="64" xfId="0"/>
    <xf numFmtId="0" fontId="7" fillId="93" borderId="92" xfId="0"/>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78" borderId="177" xfId="0">
      <alignment horizontal="center" vertical="center" wrapText="1"/>
    </xf>
    <xf numFmtId="0" fontId="8" fillId="178" borderId="177" xfId="0">
      <alignment horizontal="center" vertical="center" wrapText="1"/>
    </xf>
    <xf numFmtId="0" fontId="8" fillId="88" borderId="87"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7" fillId="262" borderId="261" xfId="0"/>
    <xf numFmtId="0" fontId="7" fillId="263" borderId="262" xfId="0"/>
    <xf numFmtId="0" fontId="8" fillId="88" borderId="87"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261" borderId="26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63" borderId="1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67" borderId="66"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63" borderId="162"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8" borderId="127" xfId="0">
      <alignment horizontal="left" vertical="center" wrapText="1"/>
    </xf>
    <xf numFmtId="0" fontId="8" fillId="50" borderId="49"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8" borderId="127" xfId="0">
      <alignment horizontal="left" vertical="center" wrapText="1"/>
    </xf>
    <xf numFmtId="0" fontId="8" fillId="50" borderId="49"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160" borderId="159" xfId="0">
      <alignment horizontal="left" vertical="center" wrapText="1"/>
    </xf>
    <xf numFmtId="176" fontId="6" fillId="60" borderId="59" xfId="0">
      <alignment horizontal="right" vertical="center"/>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42" borderId="141" xfId="0">
      <alignment horizontal="left" vertical="center" wrapText="1"/>
    </xf>
    <xf numFmtId="0" fontId="8" fillId="106" borderId="105" xfId="0">
      <alignment horizontal="center" vertical="center" wrapText="1"/>
    </xf>
    <xf numFmtId="0" fontId="8" fillId="160" borderId="159" xfId="0">
      <alignment horizontal="left" vertical="center" wrapText="1"/>
    </xf>
    <xf numFmtId="176" fontId="6" fillId="250" borderId="249" xfId="0">
      <alignment horizontal="right" vertical="center"/>
    </xf>
    <xf numFmtId="0" fontId="6" fillId="69" borderId="68" xfId="0">
      <alignment horizontal="center" vertical="center" wrapText="1"/>
    </xf>
    <xf numFmtId="0" fontId="6" fillId="69" borderId="68" xfId="0">
      <alignment horizontal="center" vertical="center" wrapText="1"/>
    </xf>
    <xf numFmtId="0" fontId="6" fillId="214" borderId="213"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37" borderId="136" xfId="0">
      <alignment horizontal="left" vertical="center" wrapText="1"/>
    </xf>
    <xf numFmtId="0" fontId="8" fillId="110" borderId="109" xfId="0">
      <alignment horizontal="center" vertical="center" wrapText="1"/>
    </xf>
    <xf numFmtId="0" fontId="8" fillId="160" borderId="159" xfId="0">
      <alignment horizontal="left" vertical="center" wrapText="1"/>
    </xf>
    <xf numFmtId="0" fontId="6" fillId="72" borderId="71" xfId="0">
      <alignment horizontal="center" vertical="center" wrapText="1"/>
    </xf>
    <xf numFmtId="0" fontId="6" fillId="72" borderId="71" xfId="0">
      <alignment horizontal="center" vertical="center" wrapText="1"/>
    </xf>
    <xf numFmtId="0" fontId="6" fillId="264" borderId="263"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8" borderId="127" xfId="0">
      <alignment horizontal="left" vertical="center" wrapText="1"/>
    </xf>
    <xf numFmtId="0" fontId="8" fillId="50" borderId="49"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160" borderId="159" xfId="0">
      <alignment horizontal="left" vertical="center" wrapText="1"/>
    </xf>
    <xf numFmtId="0" fontId="6" fillId="44" borderId="43" xfId="0">
      <alignment horizontal="center" vertical="center" wrapText="1"/>
    </xf>
    <xf numFmtId="0" fontId="6" fillId="44" borderId="43" xfId="0">
      <alignment horizontal="center" vertical="center" wrapText="1"/>
    </xf>
    <xf numFmtId="0" fontId="6" fillId="146" borderId="145" xfId="0">
      <alignment horizontal="center" vertical="center" wrapText="1"/>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265" borderId="264" xfId="0">
      <alignment horizontal="center" vertical="center" wrapText="1"/>
    </xf>
    <xf numFmtId="0" fontId="8" fillId="160" borderId="159"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09" borderId="108" xfId="0">
      <alignment horizontal="left" vertical="center" wrapText="1"/>
    </xf>
    <xf numFmtId="0" fontId="8" fillId="109" borderId="108" xfId="0">
      <alignment horizontal="left" vertical="center" wrapText="1"/>
    </xf>
    <xf numFmtId="0" fontId="6" fillId="72" borderId="71" xfId="0">
      <alignment horizontal="center" vertical="center" wrapText="1"/>
    </xf>
    <xf numFmtId="177" fontId="6" fillId="85" borderId="84" xfId="0">
      <alignment horizontal="right" vertical="center"/>
    </xf>
    <xf numFmtId="177" fontId="6" fillId="86" borderId="85"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0" fontId="6" fillId="111" borderId="110" xfId="0">
      <alignment horizontal="right" vertical="center"/>
    </xf>
    <xf numFmtId="49" fontId="6" fillId="163" borderId="162"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163" borderId="1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63" borderId="1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80" fontId="6" fillId="129" borderId="128" xfId="0">
      <alignment horizontal="right" vertical="center"/>
    </xf>
    <xf numFmtId="180" fontId="6" fillId="129" borderId="128" xfId="0">
      <alignment horizontal="right" vertical="center"/>
    </xf>
    <xf numFmtId="49" fontId="6" fillId="163" borderId="162"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105" borderId="104" xfId="0">
      <alignment horizontal="left" vertical="center" wrapText="1"/>
    </xf>
    <xf numFmtId="0" fontId="8" fillId="74" borderId="73"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37" borderId="136" xfId="0">
      <alignment horizontal="left" vertical="center" wrapText="1"/>
    </xf>
    <xf numFmtId="0" fontId="8" fillId="74" borderId="73" xfId="0">
      <alignment horizontal="left" vertical="center" wrapText="1"/>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127" borderId="126" xfId="0">
      <alignment horizontal="left" vertical="center" wrapText="1"/>
    </xf>
    <xf numFmtId="0" fontId="8" fillId="74" borderId="73" xfId="0">
      <alignment horizontal="lef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7" borderId="126"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42" borderId="141" xfId="0">
      <alignment horizontal="left" vertical="center" wrapText="1"/>
    </xf>
    <xf numFmtId="0" fontId="8" fillId="67" borderId="66" xfId="0">
      <alignment horizontal="left" vertical="center"/>
    </xf>
    <xf numFmtId="0" fontId="6" fillId="44" borderId="43" xfId="0">
      <alignment horizontal="center" vertical="center" wrapText="1"/>
    </xf>
    <xf numFmtId="180" fontId="6" fillId="129" borderId="128" xfId="0">
      <alignment horizontal="right" vertical="center"/>
    </xf>
    <xf numFmtId="180" fontId="6" fillId="129" borderId="128"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266" borderId="265" xfId="0">
      <alignment horizontal="center" vertical="center" wrapText="1"/>
    </xf>
    <xf numFmtId="0" fontId="8" fillId="160" borderId="159"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178" borderId="177" xfId="0">
      <alignment horizontal="center" vertical="center" wrapText="1"/>
    </xf>
    <xf numFmtId="0" fontId="8" fillId="109" borderId="108"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178" borderId="177" xfId="0">
      <alignment horizontal="center"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7" fillId="262" borderId="261" xfId="0"/>
    <xf numFmtId="0" fontId="7" fillId="263" borderId="262" xfId="0"/>
    <xf numFmtId="0" fontId="8" fillId="74" borderId="73" xfId="0">
      <alignment horizontal="left" vertical="center" wrapText="1"/>
    </xf>
    <xf numFmtId="179" fontId="6" fillId="267" borderId="266" xfId="0">
      <alignment horizontal="right" vertical="center"/>
    </xf>
    <xf numFmtId="0" fontId="6" fillId="69" borderId="68" xfId="0">
      <alignment horizontal="center" vertical="center" wrapText="1"/>
    </xf>
    <xf numFmtId="180" fontId="6" fillId="268" borderId="267" xfId="0">
      <alignment horizontal="right" vertical="center"/>
    </xf>
    <xf numFmtId="180" fontId="6" fillId="268" borderId="267" xfId="0">
      <alignment horizontal="right" vertical="center"/>
    </xf>
    <xf numFmtId="49" fontId="6" fillId="269" borderId="268" xfId="0">
      <alignment horizontal="left"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4" borderId="73" xfId="0">
      <alignment horizontal="left" vertical="center" wrapText="1"/>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74" borderId="73" xfId="0">
      <alignment horizontal="left" vertical="center" wrapText="1"/>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1" borderId="90"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15" fillId="240" borderId="239" xfId="0"/>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15" fillId="270" borderId="269" xfId="0"/>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63" borderId="162"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93" borderId="92" xfId="0"/>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177" fontId="6" fillId="271" borderId="270" xfId="0">
      <alignment horizontal="right" vertical="center" wrapText="1"/>
    </xf>
    <xf numFmtId="177" fontId="6" fillId="272" borderId="271" xfId="0">
      <alignment horizontal="right" vertical="center" wrapText="1"/>
    </xf>
    <xf numFmtId="177" fontId="6" fillId="272" borderId="271" xfId="0">
      <alignment horizontal="right" vertical="center" wrapText="1"/>
    </xf>
    <xf numFmtId="177" fontId="6" fillId="272" borderId="271" xfId="0">
      <alignment horizontal="righ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40" borderId="239" xfId="0"/>
    <xf numFmtId="0" fontId="8" fillId="48" borderId="47"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70" borderId="269" xfId="0"/>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7" fillId="65" borderId="64" xfId="0"/>
    <xf numFmtId="0" fontId="7" fillId="93" borderId="92" xfId="0"/>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177" fontId="6" fillId="273" borderId="272" xfId="0">
      <alignment horizontal="right" vertical="center" wrapText="1"/>
    </xf>
    <xf numFmtId="177" fontId="11" fillId="274" borderId="273" xfId="0">
      <alignment horizontal="right" vertical="center" wrapText="1"/>
    </xf>
    <xf numFmtId="177" fontId="11" fillId="274" borderId="273" xfId="0">
      <alignment horizontal="right" vertical="center" wrapText="1"/>
    </xf>
    <xf numFmtId="177" fontId="11" fillId="274" borderId="273" xfId="0">
      <alignment horizontal="righ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40" borderId="239" xfId="0"/>
    <xf numFmtId="0" fontId="8" fillId="48" borderId="47"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40" borderId="239" xfId="0"/>
    <xf numFmtId="0" fontId="8" fillId="50" borderId="49"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1" borderId="50" xfId="0">
      <alignment horizontal="right" vertical="center"/>
    </xf>
    <xf numFmtId="49" fontId="6" fillId="260" borderId="259"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40" borderId="239" xfId="0"/>
    <xf numFmtId="0" fontId="8" fillId="48" borderId="47"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40" borderId="239" xfId="0"/>
    <xf numFmtId="0" fontId="8" fillId="50" borderId="49"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83" borderId="82"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40" borderId="239" xfId="0"/>
    <xf numFmtId="0" fontId="8" fillId="48" borderId="47" xfId="0">
      <alignment horizontal="center" vertical="center" wrapText="1"/>
    </xf>
    <xf numFmtId="0" fontId="8" fillId="41" borderId="40" xfId="0">
      <alignment horizontal="left" vertical="center"/>
    </xf>
    <xf numFmtId="177" fontId="6" fillId="51" borderId="50" xfId="0">
      <alignment horizontal="right" vertical="center"/>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15" fillId="270" borderId="269" xfId="0"/>
    <xf numFmtId="0" fontId="8" fillId="106" borderId="105" xfId="0">
      <alignment horizontal="center" vertical="center" wrapText="1"/>
    </xf>
    <xf numFmtId="0" fontId="8" fillId="67" borderId="66" xfId="0">
      <alignment horizontal="left" vertical="center"/>
    </xf>
    <xf numFmtId="177" fontId="6" fillId="107" borderId="106" xfId="0">
      <alignment horizontal="right" vertical="center"/>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7" borderId="36" xfId="0">
      <alignment horizontal="right" vertical="center"/>
    </xf>
    <xf numFmtId="0" fontId="8" fillId="37" borderId="36" xfId="0">
      <alignment horizontal="righ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5" borderId="124"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7" borderId="126" xfId="0">
      <alignment horizontal="left"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8" borderId="127"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242" borderId="241"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185" borderId="184" xfId="0">
      <alignment horizont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105" borderId="104" xfId="0">
      <alignment horizontal="left"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7" borderId="36" xfId="0">
      <alignment horizontal="right" vertical="center"/>
    </xf>
    <xf numFmtId="0" fontId="8" fillId="37" borderId="36" xfId="0">
      <alignment horizontal="righ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16" borderId="115" xfId="0">
      <alignment horizontal="left" vertical="center"/>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16" borderId="115" xfId="0">
      <alignment horizontal="left" vertical="center"/>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4" borderId="23" xfId="0">
      <alignment horizontal="right" vertical="center"/>
    </xf>
    <xf numFmtId="0" fontId="5" fillId="24" borderId="23" xfId="0">
      <alignment horizontal="right" vertical="center"/>
    </xf>
    <xf numFmtId="0" fontId="6" fillId="25" borderId="24" xfId="0">
      <alignment horizontal="center" vertical="center"/>
    </xf>
    <xf numFmtId="0" fontId="5" fillId="227" borderId="226" xfId="0">
      <alignment horizontal="left" vertical="center" wrapText="1"/>
    </xf>
    <xf numFmtId="0" fontId="5" fillId="227" borderId="226" xfId="0">
      <alignment horizontal="left" vertical="center" wrapText="1"/>
    </xf>
    <xf numFmtId="0" fontId="5" fillId="227" borderId="226" xfId="0">
      <alignment horizontal="left" vertical="center" wrapText="1"/>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6" borderId="25" xfId="0">
      <alignment horizontal="left" vertical="center" wrapText="1"/>
    </xf>
    <xf numFmtId="0" fontId="6" fillId="26" borderId="25" xfId="0">
      <alignment horizontal="left" vertical="center" wrapText="1"/>
    </xf>
    <xf numFmtId="0" fontId="6" fillId="26" borderId="25" xfId="0">
      <alignment horizontal="left" vertical="center" wrapText="1"/>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7" fillId="257" borderId="256" xfId="0">
      <alignment horizontal="left" wrapText="1"/>
    </xf>
    <xf numFmtId="49" fontId="6" fillId="173" borderId="172" xfId="0">
      <alignment horizontal="left" vertical="center" wrapText="1"/>
    </xf>
    <xf numFmtId="49" fontId="6" fillId="197" borderId="196" xfId="0">
      <alignment horizontal="right" vertical="center" wrapText="1"/>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50" borderId="49" xfId="0">
      <alignment horizontal="center" vertical="center" wrapText="1"/>
    </xf>
    <xf numFmtId="0" fontId="8" fillId="50" borderId="49" xfId="0">
      <alignment horizontal="center" vertical="center" wrapText="1"/>
    </xf>
    <xf numFmtId="0" fontId="8" fillId="50" borderId="49" xfId="0">
      <alignment horizontal="center"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9" fontId="6" fillId="275" borderId="274" xfId="0">
      <alignment horizontal="right" vertical="center"/>
    </xf>
    <xf numFmtId="179" fontId="6" fillId="275" borderId="274"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179" fontId="6" fillId="275" borderId="274" xfId="0">
      <alignment horizontal="right" vertical="center"/>
    </xf>
    <xf numFmtId="179" fontId="6" fillId="275" borderId="274"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9" fontId="6" fillId="275" borderId="274" xfId="0">
      <alignment horizontal="right" vertical="center"/>
    </xf>
    <xf numFmtId="179" fontId="6" fillId="275" borderId="274"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2" borderId="61"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179" fontId="6" fillId="275" borderId="274" xfId="0">
      <alignment horizontal="right" vertical="center"/>
    </xf>
    <xf numFmtId="179" fontId="6" fillId="275" borderId="274"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64" borderId="63"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2" borderId="41" xfId="0">
      <alignment horizontal="center"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8" borderId="47" xfId="0">
      <alignment horizontal="center"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8" borderId="47" xfId="0">
      <alignment horizontal="center"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8" borderId="47" xfId="0">
      <alignment horizontal="center"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0" borderId="49" xfId="0">
      <alignment horizontal="center"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10" borderId="209" xfId="0">
      <alignment horizontal="left" vertical="center" wrapText="1"/>
    </xf>
    <xf numFmtId="0" fontId="8" fillId="103" borderId="102" xfId="0">
      <alignment horizontal="center" vertical="center" wrapText="1"/>
    </xf>
    <xf numFmtId="0" fontId="8" fillId="67" borderId="66" xfId="0">
      <alignment horizontal="left" vertical="center"/>
    </xf>
    <xf numFmtId="0" fontId="6" fillId="69" borderId="68" xfId="0">
      <alignment horizontal="center" vertical="center" wrapText="1"/>
    </xf>
    <xf numFmtId="0" fontId="6" fillId="77" borderId="76" xfId="0">
      <alignment horizontal="right" vertical="center"/>
    </xf>
    <xf numFmtId="0" fontId="6" fillId="77" borderId="76"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0" fontId="6" fillId="46" borderId="45" xfId="0">
      <alignment horizontal="center" vertical="center" wrapText="1"/>
    </xf>
    <xf numFmtId="0" fontId="8" fillId="74" borderId="73"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10" fillId="98" borderId="97" xfId="0">
      <alignment horizontal="center" vertical="center" wrapText="1"/>
    </xf>
    <xf numFmtId="177" fontId="10" fillId="99" borderId="98" xfId="0">
      <alignment horizontal="right" vertical="center"/>
    </xf>
    <xf numFmtId="177" fontId="10" fillId="99" borderId="9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80" fontId="6" fillId="129" borderId="128" xfId="0">
      <alignment horizontal="right" vertical="center"/>
    </xf>
    <xf numFmtId="180" fontId="6" fillId="129" borderId="128"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105" borderId="104" xfId="0">
      <alignment horizontal="left" vertical="center" wrapText="1"/>
    </xf>
    <xf numFmtId="0" fontId="8" fillId="74" borderId="73"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4" borderId="73" xfId="0">
      <alignment horizontal="left" vertical="center" wrapText="1"/>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80" fontId="6" fillId="129" borderId="128" xfId="0">
      <alignment horizontal="right" vertical="center"/>
    </xf>
    <xf numFmtId="180" fontId="6" fillId="129" borderId="128"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5" borderId="124"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7" borderId="126"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28" borderId="127"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78" borderId="177" xfId="0">
      <alignment horizontal="center" vertical="center" wrapText="1"/>
    </xf>
    <xf numFmtId="0" fontId="8" fillId="67" borderId="66" xfId="0">
      <alignment horizontal="left" vertical="center"/>
    </xf>
    <xf numFmtId="0" fontId="6" fillId="69" borderId="68" xfId="0">
      <alignment horizontal="center" vertical="center" wrapText="1"/>
    </xf>
    <xf numFmtId="0" fontId="6" fillId="77" borderId="76" xfId="0">
      <alignment horizontal="right" vertical="center"/>
    </xf>
    <xf numFmtId="0" fontId="6" fillId="77" borderId="76"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8" fillId="41" borderId="40" xfId="0">
      <alignment horizontal="left" vertical="center"/>
    </xf>
    <xf numFmtId="176" fontId="6" fillId="60" borderId="59" xfId="0">
      <alignment horizontal="righ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0" borderId="49" xfId="0">
      <alignment horizontal="center"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5" borderId="124" xfId="0">
      <alignment horizontal="left"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7" borderId="126" xfId="0">
      <alignment horizontal="left"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28" borderId="127" xfId="0">
      <alignment horizontal="left"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105" borderId="104" xfId="0">
      <alignment horizontal="left" vertical="center" wrapText="1"/>
    </xf>
    <xf numFmtId="0" fontId="8" fillId="106" borderId="105" xfId="0">
      <alignment horizontal="center" vertical="center" wrapText="1"/>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177" fontId="6" fillId="85" borderId="84"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5" borderId="244" xfId="0">
      <alignment horizontal="center" vertical="center"/>
    </xf>
    <xf numFmtId="0" fontId="7" fillId="259" borderId="258" xfId="0">
      <alignment horizontal="left" wrapText="1"/>
    </xf>
    <xf numFmtId="0" fontId="7" fillId="259" borderId="258" xfId="0">
      <alignment horizontal="left" wrapText="1"/>
    </xf>
    <xf numFmtId="0" fontId="7" fillId="259" borderId="258" xfId="0">
      <alignment horizontal="left" wrapText="1"/>
    </xf>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7" fontId="6" fillId="107" borderId="106" xfId="0">
      <alignment horizontal="right" vertical="center"/>
    </xf>
    <xf numFmtId="177" fontId="6" fillId="107" borderId="106" xfId="0">
      <alignment horizontal="right" vertical="center"/>
    </xf>
    <xf numFmtId="49" fontId="6" fillId="187" borderId="186"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7" borderId="36" xfId="0">
      <alignment horizontal="right" vertical="center"/>
    </xf>
    <xf numFmtId="0" fontId="8" fillId="37" borderId="36" xfId="0">
      <alignment horizontal="righ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4" borderId="23" xfId="0">
      <alignment horizontal="right" vertical="center"/>
    </xf>
    <xf numFmtId="0" fontId="5" fillId="24" borderId="23" xfId="0">
      <alignment horizontal="right" vertical="center"/>
    </xf>
    <xf numFmtId="0" fontId="6" fillId="25" borderId="24" xfId="0">
      <alignment horizontal="center" vertical="center"/>
    </xf>
    <xf numFmtId="0" fontId="5" fillId="196" borderId="195" xfId="0">
      <alignment horizontal="left" vertical="center"/>
    </xf>
    <xf numFmtId="0" fontId="5" fillId="196" borderId="195" xfId="0">
      <alignment horizontal="left" vertical="center"/>
    </xf>
    <xf numFmtId="0" fontId="5" fillId="196" borderId="195" xfId="0">
      <alignment horizontal="lef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171" borderId="170" xfId="0">
      <alignment horizontal="left" vertical="center"/>
    </xf>
    <xf numFmtId="0" fontId="6" fillId="171" borderId="170" xfId="0">
      <alignment horizontal="left" vertical="center"/>
    </xf>
    <xf numFmtId="0" fontId="6" fillId="171" borderId="170" xfId="0">
      <alignment horizontal="left" vertical="center"/>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49" fontId="6" fillId="197" borderId="196" xfId="0">
      <alignment horizontal="right" vertical="center" wrapText="1"/>
    </xf>
    <xf numFmtId="49" fontId="6" fillId="197" borderId="196" xfId="0">
      <alignment horizontal="right" vertical="center" wrapText="1"/>
    </xf>
    <xf numFmtId="49" fontId="6" fillId="197" borderId="196" xfId="0">
      <alignment horizontal="right" vertical="center" wrapText="1"/>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49" fontId="8" fillId="198" borderId="19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0" borderId="169" xfId="0">
      <alignment horizontal="center" vertical="center"/>
    </xf>
    <xf numFmtId="0" fontId="8" fillId="170" borderId="169" xfId="0">
      <alignment horizontal="center" vertical="center"/>
    </xf>
    <xf numFmtId="0" fontId="8" fillId="170" borderId="169" xfId="0">
      <alignment horizontal="center"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35" borderId="134" xfId="0">
      <alignment horizontal="center" vertical="center"/>
    </xf>
    <xf numFmtId="0" fontId="8" fillId="133" borderId="132" xfId="0">
      <alignment horizontal="left" vertical="center"/>
    </xf>
    <xf numFmtId="0" fontId="8" fillId="133" borderId="132" xfId="0">
      <alignment horizontal="left" vertical="center"/>
    </xf>
    <xf numFmtId="0" fontId="8" fillId="133" borderId="132" xfId="0">
      <alignment horizontal="left" vertical="center"/>
    </xf>
    <xf numFmtId="0" fontId="8" fillId="41" borderId="40" xfId="0">
      <alignment horizontal="left" vertical="center"/>
    </xf>
    <xf numFmtId="0" fontId="8" fillId="177" borderId="176"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41" borderId="40" xfId="0">
      <alignment horizontal="left" vertical="center"/>
    </xf>
    <xf numFmtId="0" fontId="8" fillId="177" borderId="176" xfId="0">
      <alignment horizontal="center" vertical="center"/>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41" borderId="40" xfId="0">
      <alignment horizontal="left" vertical="center"/>
    </xf>
    <xf numFmtId="0" fontId="8" fillId="177" borderId="176"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49" fontId="11" fillId="223" borderId="222"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41" borderId="40" xfId="0">
      <alignment horizontal="left" vertical="center"/>
    </xf>
    <xf numFmtId="0" fontId="8" fillId="177" borderId="176" xfId="0">
      <alignment horizontal="center" vertical="center"/>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41" borderId="40" xfId="0">
      <alignment horizontal="left" vertical="center"/>
    </xf>
    <xf numFmtId="0" fontId="8" fillId="177" borderId="176" xfId="0">
      <alignment horizontal="center" vertical="center"/>
    </xf>
    <xf numFmtId="0" fontId="8" fillId="41" borderId="40" xfId="0">
      <alignment horizontal="left" vertical="center"/>
    </xf>
    <xf numFmtId="177" fontId="6" fillId="181" borderId="180" xfId="0">
      <alignment horizontal="right" vertical="center"/>
    </xf>
    <xf numFmtId="0" fontId="6" fillId="44" borderId="43" xfId="0">
      <alignment horizontal="center" vertical="center" wrapText="1"/>
    </xf>
    <xf numFmtId="177" fontId="6" fillId="51" borderId="50" xfId="0">
      <alignment horizontal="right" vertical="center"/>
    </xf>
    <xf numFmtId="177" fontId="6" fillId="52" borderId="51"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67" borderId="66" xfId="0">
      <alignment horizontal="left" vertical="center"/>
    </xf>
    <xf numFmtId="0" fontId="8" fillId="276" borderId="275" xfId="0">
      <alignment horizontal="center" vertical="center"/>
    </xf>
    <xf numFmtId="0" fontId="8" fillId="67" borderId="66" xfId="0">
      <alignment horizontal="left" vertical="center"/>
    </xf>
    <xf numFmtId="0" fontId="6" fillId="69" borderId="68" xfId="0">
      <alignment horizontal="center" vertical="center" wrapText="1"/>
    </xf>
    <xf numFmtId="177" fontId="6" fillId="107" borderId="106" xfId="0">
      <alignment horizontal="right" vertical="center"/>
    </xf>
    <xf numFmtId="177" fontId="6" fillId="108" borderId="107" xfId="0">
      <alignment horizontal="right" vertical="center"/>
    </xf>
    <xf numFmtId="49" fontId="11" fillId="223" borderId="222"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36" borderId="35" xfId="0">
      <alignment horizontal="left" vertical="center"/>
    </xf>
    <xf numFmtId="0" fontId="8" fillId="36" borderId="35" xfId="0">
      <alignment horizontal="left" vertical="center"/>
    </xf>
    <xf numFmtId="0" fontId="8" fillId="36" borderId="35" xfId="0">
      <alignment horizontal="left" vertical="center"/>
    </xf>
    <xf numFmtId="0" fontId="8" fillId="37" borderId="36" xfId="0">
      <alignment horizontal="right" vertical="center"/>
    </xf>
    <xf numFmtId="0" fontId="8" fillId="38" borderId="37" xfId="0">
      <alignment horizontal="center" vertical="center"/>
    </xf>
    <xf numFmtId="0" fontId="8" fillId="37" borderId="36" xfId="0">
      <alignment horizontal="right" vertical="center"/>
    </xf>
    <xf numFmtId="0" fontId="8" fillId="37" borderId="36" xfId="0">
      <alignment horizontal="right" vertical="center"/>
    </xf>
    <xf numFmtId="0" fontId="6" fillId="39" borderId="38" xfId="0">
      <alignment horizontal="center" vertical="center"/>
    </xf>
    <xf numFmtId="49" fontId="6" fillId="40" borderId="39" xfId="0">
      <alignment horizontal="left" vertical="center" wrapText="1"/>
    </xf>
    <xf numFmtId="49" fontId="6" fillId="40" borderId="39" xfId="0">
      <alignment horizontal="left" vertical="center" wrapText="1"/>
    </xf>
    <xf numFmtId="49" fontId="6" fillId="40" borderId="39"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277" borderId="276" xfId="0">
      <alignment horizontal="center" vertical="center"/>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74" borderId="73" xfId="0">
      <alignment horizontal="left" vertical="center" wrapText="1"/>
    </xf>
    <xf numFmtId="0" fontId="8" fillId="74" borderId="73" xfId="0">
      <alignment horizontal="left" vertical="center" wrapText="1"/>
    </xf>
    <xf numFmtId="0" fontId="6" fillId="44" borderId="43" xfId="0">
      <alignment horizontal="center" vertical="center" wrapText="1"/>
    </xf>
    <xf numFmtId="0" fontId="6" fillId="54" borderId="53" xfId="0">
      <alignment horizontal="right" vertical="center"/>
    </xf>
    <xf numFmtId="0" fontId="6" fillId="95" borderId="94" xfId="0">
      <alignment horizontal="right" vertical="center"/>
    </xf>
    <xf numFmtId="0" fontId="7" fillId="245" borderId="244" xfId="0">
      <alignment horizontal="center" vertical="center"/>
    </xf>
    <xf numFmtId="0" fontId="7" fillId="114" borderId="113" xfId="0"/>
    <xf numFmtId="0" fontId="7" fillId="114" borderId="113" xfId="0"/>
    <xf numFmtId="0" fontId="7" fillId="114" borderId="113" xfId="0"/>
    <xf numFmtId="0" fontId="8" fillId="105" borderId="104" xfId="0">
      <alignment horizontal="left" vertical="center" wrapText="1"/>
    </xf>
    <xf numFmtId="0" fontId="8" fillId="105" borderId="104" xfId="0">
      <alignment horizontal="left" vertical="center" wrapText="1"/>
    </xf>
    <xf numFmtId="0" fontId="8" fillId="105" borderId="104" xfId="0">
      <alignment horizontal="left" vertical="center" wrapText="1"/>
    </xf>
    <xf numFmtId="0" fontId="6" fillId="69" borderId="68" xfId="0">
      <alignment horizontal="center" vertical="center" wrapText="1"/>
    </xf>
    <xf numFmtId="178" fontId="6" fillId="158" borderId="157" xfId="0">
      <alignment horizontal="right" vertical="center"/>
    </xf>
    <xf numFmtId="178" fontId="6" fillId="158" borderId="157" xfId="0">
      <alignment horizontal="right" vertical="center"/>
    </xf>
    <xf numFmtId="49" fontId="6" fillId="278" borderId="277" xfId="0">
      <alignment horizontal="center" vertical="center"/>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279" borderId="278" xfId="0">
      <alignment horizontal="center"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4" borderId="93"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8" fillId="74" borderId="73" xfId="0">
      <alignment horizontal="left" vertical="center" wrapText="1"/>
    </xf>
    <xf numFmtId="0" fontId="8" fillId="178" borderId="177" xfId="0">
      <alignment horizontal="center" vertical="center" wrapText="1"/>
    </xf>
    <xf numFmtId="0" fontId="8" fillId="74" borderId="73" xfId="0">
      <alignment horizontal="left" vertical="center" wrapText="1"/>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74" borderId="73" xfId="0">
      <alignment horizontal="left" vertical="center" wrapText="1"/>
    </xf>
    <xf numFmtId="0" fontId="8" fillId="178" borderId="177" xfId="0">
      <alignment horizontal="center" vertical="center" wrapText="1"/>
    </xf>
    <xf numFmtId="0" fontId="8" fillId="74" borderId="73" xfId="0">
      <alignment horizontal="left" vertical="center" wrapText="1"/>
    </xf>
    <xf numFmtId="0" fontId="6" fillId="44" borderId="43" xfId="0">
      <alignment horizontal="center" vertical="center" wrapText="1"/>
    </xf>
    <xf numFmtId="178" fontId="6" fillId="75" borderId="74" xfId="0">
      <alignment horizontal="right" vertical="center"/>
    </xf>
    <xf numFmtId="178" fontId="6" fillId="76" borderId="75" xfId="0">
      <alignment horizontal="right" vertical="center"/>
    </xf>
    <xf numFmtId="0" fontId="7" fillId="244" borderId="243" xfId="0">
      <alignment horizontal="center" vertical="center"/>
    </xf>
    <xf numFmtId="0" fontId="7" fillId="114" borderId="113" xfId="0"/>
    <xf numFmtId="0" fontId="7" fillId="114" borderId="113" xfId="0"/>
    <xf numFmtId="0" fontId="7" fillId="114" borderId="113" xfId="0"/>
    <xf numFmtId="0" fontId="8" fillId="105" borderId="104" xfId="0">
      <alignment horizontal="left" vertical="center" wrapText="1"/>
    </xf>
    <xf numFmtId="0" fontId="8" fillId="265" borderId="264" xfId="0">
      <alignment horizontal="center" vertical="center" wrapText="1"/>
    </xf>
    <xf numFmtId="0" fontId="8" fillId="105" borderId="104" xfId="0">
      <alignment horizontal="left" vertical="center" wrapText="1"/>
    </xf>
    <xf numFmtId="0" fontId="6" fillId="69" borderId="68" xfId="0">
      <alignment horizontal="center" vertical="center" wrapText="1"/>
    </xf>
    <xf numFmtId="178" fontId="6" fillId="158" borderId="157" xfId="0">
      <alignment horizontal="right" vertical="center"/>
    </xf>
    <xf numFmtId="178" fontId="6" fillId="159" borderId="158" xfId="0">
      <alignment horizontal="right" vertical="center"/>
    </xf>
    <xf numFmtId="49" fontId="11" fillId="223" borderId="222"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8" fillId="109" borderId="108" xfId="0">
      <alignment horizontal="left" vertical="center" wrapText="1"/>
    </xf>
    <xf numFmtId="0" fontId="8" fillId="110" borderId="109" xfId="0">
      <alignment horizontal="center" vertical="center" wrapText="1"/>
    </xf>
    <xf numFmtId="0" fontId="8" fillId="70" borderId="69" xfId="0">
      <alignment horizontal="left" vertical="center"/>
    </xf>
    <xf numFmtId="0" fontId="6" fillId="72" borderId="71" xfId="0">
      <alignment horizontal="center" vertical="center" wrapText="1"/>
    </xf>
    <xf numFmtId="177" fontId="6" fillId="85" borderId="84" xfId="0">
      <alignment horizontal="right" vertical="center"/>
    </xf>
    <xf numFmtId="0" fontId="6" fillId="111" borderId="110" xfId="0">
      <alignment horizontal="right" vertical="center"/>
    </xf>
    <xf numFmtId="49" fontId="6" fillId="91" borderId="90"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0" fontId="6" fillId="54" borderId="53"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15" fillId="240" borderId="239" xfId="0"/>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15" fillId="240" borderId="239" xfId="0"/>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105" borderId="104" xfId="0">
      <alignment horizontal="left" vertical="center" wrapText="1"/>
    </xf>
    <xf numFmtId="0" fontId="6" fillId="69" borderId="68" xfId="0">
      <alignment horizontal="center" vertical="center" wrapText="1"/>
    </xf>
    <xf numFmtId="178" fontId="6" fillId="158" borderId="157" xfId="0">
      <alignment horizontal="right" vertical="center"/>
    </xf>
    <xf numFmtId="178" fontId="6" fillId="159" borderId="158" xfId="0">
      <alignment horizontal="right" vertical="center"/>
    </xf>
    <xf numFmtId="49" fontId="11" fillId="223" borderId="222"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15" fillId="240" borderId="239" xfId="0"/>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15" fillId="240" borderId="239" xfId="0"/>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9" borderId="48" xfId="0">
      <alignment horizontal="center" vertical="center" wrapText="1"/>
    </xf>
    <xf numFmtId="49" fontId="6" fillId="78" borderId="77" xfId="0">
      <alignment horizontal="left" vertical="center" wrapText="1"/>
    </xf>
    <xf numFmtId="49" fontId="6" fillId="78" borderId="77" xfId="0">
      <alignment horizontal="left" vertical="center" wrapText="1"/>
    </xf>
    <xf numFmtId="49" fontId="6" fillId="78" borderId="77" xfId="0">
      <alignment horizontal="left" vertical="center" wrapText="1"/>
    </xf>
    <xf numFmtId="0" fontId="7" fillId="65" borderId="64" xfId="0"/>
    <xf numFmtId="0" fontId="7" fillId="66" borderId="65" xfId="0"/>
    <xf numFmtId="0" fontId="8" fillId="67" borderId="66" xfId="0">
      <alignment horizontal="left" vertical="center"/>
    </xf>
    <xf numFmtId="178" fontId="6" fillId="280" borderId="279" xfId="0">
      <alignment horizontal="center" vertical="center"/>
    </xf>
    <xf numFmtId="178" fontId="6" fillId="158" borderId="157" xfId="0">
      <alignment horizontal="right" vertical="center"/>
    </xf>
    <xf numFmtId="178" fontId="6" fillId="159" borderId="158" xfId="0">
      <alignment horizontal="right" vertical="center"/>
    </xf>
    <xf numFmtId="49" fontId="11" fillId="223" borderId="222" xfId="0">
      <alignment horizontal="center" vertical="center" wrapText="1"/>
    </xf>
    <xf numFmtId="49" fontId="11" fillId="104" borderId="103" xfId="0">
      <alignment horizontal="left" vertical="center" wrapText="1"/>
    </xf>
    <xf numFmtId="49" fontId="11" fillId="104" borderId="103" xfId="0">
      <alignment horizontal="left" vertical="center" wrapText="1"/>
    </xf>
    <xf numFmtId="49" fontId="11" fillId="104" borderId="103" xfId="0">
      <alignment horizontal="left" vertical="center" wrapText="1"/>
    </xf>
    <xf numFmtId="0" fontId="15" fillId="240" borderId="239" xfId="0"/>
    <xf numFmtId="0" fontId="8" fillId="48" borderId="47" xfId="0">
      <alignment horizontal="center" vertical="center" wrapText="1"/>
    </xf>
    <xf numFmtId="0" fontId="8" fillId="70" borderId="69" xfId="0">
      <alignment horizontal="left" vertical="center"/>
    </xf>
    <xf numFmtId="0" fontId="6" fillId="72" borderId="71" xfId="0">
      <alignment horizontal="center" vertical="center" wrapText="1"/>
    </xf>
    <xf numFmtId="0" fontId="6" fillId="111" borderId="110" xfId="0">
      <alignment horizontal="right" vertical="center"/>
    </xf>
    <xf numFmtId="0" fontId="6" fillId="111" borderId="110" xfId="0">
      <alignment horizontal="right" vertical="center"/>
    </xf>
    <xf numFmtId="0" fontId="6" fillId="102" borderId="101" xfId="0">
      <alignment horizontal="center" vertical="center" wrapText="1"/>
    </xf>
    <xf numFmtId="49" fontId="6" fillId="87" borderId="86" xfId="0">
      <alignment horizontal="left" vertical="center" wrapText="1"/>
    </xf>
    <xf numFmtId="49" fontId="6" fillId="87" borderId="86" xfId="0">
      <alignment horizontal="left" vertical="center" wrapText="1"/>
    </xf>
    <xf numFmtId="49" fontId="6" fillId="87" borderId="86" xfId="0">
      <alignment horizontal="left" vertical="center" wrapText="1"/>
    </xf>
    <xf numFmtId="0" fontId="15" fillId="240" borderId="239" xfId="0"/>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55" borderId="54" xfId="0">
      <alignment horizontal="left" vertical="center"/>
    </xf>
    <xf numFmtId="0" fontId="8" fillId="55" borderId="54" xfId="0">
      <alignment horizontal="left" vertical="center"/>
    </xf>
    <xf numFmtId="0" fontId="8" fillId="55" borderId="54" xfId="0">
      <alignment horizontal="left" vertical="center"/>
    </xf>
    <xf numFmtId="0" fontId="8" fillId="180" borderId="179" xfId="0">
      <alignment horizontal="right" vertical="center"/>
    </xf>
    <xf numFmtId="0" fontId="8" fillId="57" borderId="56" xfId="0">
      <alignment horizontal="center" vertical="center"/>
    </xf>
    <xf numFmtId="0" fontId="8" fillId="180" borderId="179" xfId="0">
      <alignment horizontal="right" vertical="center"/>
    </xf>
    <xf numFmtId="0" fontId="8" fillId="180" borderId="179" xfId="0">
      <alignment horizontal="right" vertical="center"/>
    </xf>
    <xf numFmtId="0" fontId="6" fillId="58" borderId="57" xfId="0">
      <alignment horizontal="center" vertical="center"/>
    </xf>
    <xf numFmtId="49" fontId="6" fillId="59" borderId="58" xfId="0">
      <alignment horizontal="left" vertical="center" wrapText="1"/>
    </xf>
    <xf numFmtId="49" fontId="6" fillId="59" borderId="58" xfId="0">
      <alignment horizontal="left" vertical="center" wrapText="1"/>
    </xf>
    <xf numFmtId="49" fontId="6" fillId="59" borderId="58"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4" borderId="23" xfId="0">
      <alignment horizontal="right" vertical="center"/>
    </xf>
    <xf numFmtId="0" fontId="5" fillId="24" borderId="23" xfId="0">
      <alignment horizontal="right" vertical="center"/>
    </xf>
    <xf numFmtId="0" fontId="6" fillId="25" borderId="24" xfId="0">
      <alignment horizontal="center" vertical="center"/>
    </xf>
    <xf numFmtId="0" fontId="5" fillId="196" borderId="195" xfId="0">
      <alignment horizontal="left" vertical="center"/>
    </xf>
    <xf numFmtId="0" fontId="5" fillId="196" borderId="195" xfId="0">
      <alignment horizontal="left" vertical="center"/>
    </xf>
    <xf numFmtId="0" fontId="5" fillId="196" borderId="195" xfId="0">
      <alignment horizontal="lef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171" borderId="170" xfId="0">
      <alignment horizontal="left" vertical="center"/>
    </xf>
    <xf numFmtId="0" fontId="6" fillId="171" borderId="170" xfId="0">
      <alignment horizontal="left" vertical="center"/>
    </xf>
    <xf numFmtId="0" fontId="6" fillId="171" borderId="170" xfId="0">
      <alignment horizontal="left" vertical="center"/>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5" borderId="174" xfId="0">
      <alignment horizontal="right" vertical="center"/>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69" borderId="168"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82" borderId="181" xfId="0">
      <alignment horizontal="center" vertical="center"/>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170" borderId="169" xfId="0">
      <alignment horizontal="center" vertical="center"/>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93" borderId="92" xfId="0"/>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5" fillId="23" borderId="22" xfId="0">
      <alignment horizontal="center" vertical="center"/>
    </xf>
    <xf numFmtId="0" fontId="5" fillId="23" borderId="22" xfId="0">
      <alignment horizontal="center" vertical="center"/>
    </xf>
    <xf numFmtId="0" fontId="5" fillId="23" borderId="22" xfId="0">
      <alignment horizontal="center" vertical="center"/>
    </xf>
    <xf numFmtId="0" fontId="5" fillId="24" borderId="23" xfId="0">
      <alignment horizontal="right" vertical="center"/>
    </xf>
    <xf numFmtId="0" fontId="5" fillId="23" borderId="22" xfId="0">
      <alignment horizontal="center" vertical="center"/>
    </xf>
    <xf numFmtId="0" fontId="5" fillId="24" borderId="23" xfId="0">
      <alignment horizontal="right" vertical="center"/>
    </xf>
    <xf numFmtId="0" fontId="5" fillId="24" borderId="23" xfId="0">
      <alignment horizontal="right" vertical="center"/>
    </xf>
    <xf numFmtId="0" fontId="6" fillId="25" borderId="24" xfId="0">
      <alignment horizontal="center" vertical="center"/>
    </xf>
    <xf numFmtId="0" fontId="5" fillId="196" borderId="195" xfId="0">
      <alignment horizontal="left" vertical="center"/>
    </xf>
    <xf numFmtId="0" fontId="5" fillId="196" borderId="195" xfId="0">
      <alignment horizontal="left" vertical="center"/>
    </xf>
    <xf numFmtId="0" fontId="5" fillId="196" borderId="195" xfId="0">
      <alignment horizontal="lef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27" borderId="26" xfId="0">
      <alignment horizontal="right" vertical="center"/>
    </xf>
    <xf numFmtId="0" fontId="6" fillId="27" borderId="26" xfId="0">
      <alignment horizontal="right" vertical="center"/>
    </xf>
    <xf numFmtId="0" fontId="6" fillId="25" borderId="24" xfId="0">
      <alignment horizontal="center" vertical="center"/>
    </xf>
    <xf numFmtId="0" fontId="6" fillId="171" borderId="170" xfId="0">
      <alignment horizontal="left" vertical="center"/>
    </xf>
    <xf numFmtId="0" fontId="6" fillId="171" borderId="170" xfId="0">
      <alignment horizontal="left" vertical="center"/>
    </xf>
    <xf numFmtId="0" fontId="6" fillId="171" borderId="170" xfId="0">
      <alignment horizontal="left" vertical="center"/>
    </xf>
    <xf numFmtId="49" fontId="6" fillId="173" borderId="172" xfId="0">
      <alignment horizontal="left" vertical="center" wrapText="1"/>
    </xf>
    <xf numFmtId="0" fontId="6" fillId="174" borderId="173" xfId="0">
      <alignment horizontal="left" vertical="center" wrapText="1"/>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6" borderId="175" xfId="0">
      <alignment horizontal="center" vertical="center"/>
    </xf>
    <xf numFmtId="0" fontId="6" fillId="175" borderId="174" xfId="0">
      <alignment horizontal="right" vertical="center"/>
    </xf>
    <xf numFmtId="0" fontId="6" fillId="175" borderId="174" xfId="0">
      <alignment horizontal="right" vertical="center"/>
    </xf>
    <xf numFmtId="0" fontId="6" fillId="175" borderId="174" xfId="0">
      <alignment horizontal="right" vertical="center"/>
    </xf>
    <xf numFmtId="0" fontId="8" fillId="177" borderId="176" xfId="0">
      <alignment horizontal="center" vertical="center"/>
    </xf>
    <xf numFmtId="0" fontId="8" fillId="169" borderId="168"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7" borderId="176" xfId="0">
      <alignment horizontal="center" vertical="center"/>
    </xf>
    <xf numFmtId="0" fontId="8" fillId="170" borderId="169" xfId="0">
      <alignment horizontal="center" vertical="center"/>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7" borderId="176" xfId="0">
      <alignment horizontal="center" vertical="center"/>
    </xf>
    <xf numFmtId="0" fontId="8" fillId="177" borderId="176" xfId="0">
      <alignment horizontal="center" vertical="center"/>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178" borderId="177" xfId="0">
      <alignment horizontal="center"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7" fontId="6" fillId="51" borderId="50" xfId="0">
      <alignment horizontal="right" vertical="center"/>
    </xf>
    <xf numFmtId="177" fontId="6" fillId="51" borderId="50"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41" borderId="40" xfId="0">
      <alignment horizontal="left" vertical="center"/>
    </xf>
    <xf numFmtId="0" fontId="8" fillId="50" borderId="49"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7" fillId="65" borderId="64" xfId="0"/>
    <xf numFmtId="0" fontId="7" fillId="93" borderId="92" xfId="0"/>
    <xf numFmtId="0" fontId="8" fillId="74" borderId="73" xfId="0">
      <alignment horizontal="left" vertical="center" wrapText="1"/>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2" borderId="41"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48" borderId="47" xfId="0">
      <alignment horizontal="center" vertical="center" wrapText="1"/>
    </xf>
    <xf numFmtId="0" fontId="8" fillId="41" borderId="40" xfId="0">
      <alignment horizontal="left" vertical="center"/>
    </xf>
    <xf numFmtId="0" fontId="6" fillId="44" borderId="43" xfId="0">
      <alignment horizontal="center" vertical="center" wrapText="1"/>
    </xf>
    <xf numFmtId="0" fontId="6" fillId="54" borderId="53" xfId="0">
      <alignment horizontal="right" vertical="center"/>
    </xf>
    <xf numFmtId="0" fontId="6" fillId="54" borderId="53" xfId="0">
      <alignment horizontal="right" vertical="center"/>
    </xf>
    <xf numFmtId="0" fontId="6" fillId="46" borderId="45"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74" borderId="73" xfId="0">
      <alignment horizontal="left" vertical="center" wrapText="1"/>
    </xf>
    <xf numFmtId="0" fontId="8" fillId="106" borderId="105" xfId="0">
      <alignment horizontal="center" vertical="center" wrapText="1"/>
    </xf>
    <xf numFmtId="0" fontId="8" fillId="41" borderId="40"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92" borderId="91" xfId="0">
      <alignment horizontal="center"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0" fontId="8" fillId="210" borderId="209" xfId="0">
      <alignment horizontal="left" vertical="center" wrapText="1"/>
    </xf>
    <xf numFmtId="0" fontId="8" fillId="35" borderId="34" xfId="0">
      <alignment horizontal="center" vertical="center" wrapText="1"/>
    </xf>
    <xf numFmtId="0" fontId="8" fillId="202" borderId="201" xfId="0">
      <alignment horizontal="left" vertical="center"/>
    </xf>
    <xf numFmtId="0" fontId="6" fillId="44" borderId="43" xfId="0">
      <alignment horizontal="center" vertical="center" wrapText="1"/>
    </xf>
    <xf numFmtId="178" fontId="6" fillId="75" borderId="74" xfId="0">
      <alignment horizontal="right" vertical="center"/>
    </xf>
    <xf numFmtId="178" fontId="6" fillId="75" borderId="74" xfId="0">
      <alignment horizontal="right" vertical="center"/>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xf numFmtId="49" fontId="6" fillId="47" borderId="46" xfId="0">
      <alignment horizontal="left" vertical="center" wrapText="1"/>
    </xf>
  </cellXfs>
  <cellStyles count="1">
    <cellStyle name="Normal" xfId="0"/>
  </cellStyles>
  <colors>
    <indexedColors>
      <rgbColor/>
      <rgbColor/>
      <rgbColor/>
      <rgbColor/>
      <rgbColor/>
      <rgbColor/>
      <rgbColor/>
      <rgbColor/>
      <rgbColor/>
      <rgbColor rgb="FFFFFF"/>
      <rgbColor rgb="0000FF"/>
      <rgbColor rgb="00FF00"/>
      <rgbColor rgb="FF0000"/>
      <rgbColor rgb="00FFFF"/>
      <rgbColor rgb="FF00FF"/>
      <rgbColor rgb="FFFF00"/>
      <rgbColor rgb="000080"/>
      <rgbColor rgb="008000"/>
      <rgbColor rgb="800000"/>
      <rgbColor rgb="008080"/>
      <rgbColor rgb="800080"/>
      <rgbColor rgb="808000"/>
      <rgbColor rgb="C0C0C0"/>
      <rgbColor rgb="808080"/>
      <rgbColor rgb="FF9999"/>
      <rgbColor rgb="663399"/>
      <rgbColor rgb="CCFFFF"/>
      <rgbColor rgb="FFFFCC"/>
      <rgbColor rgb="660066"/>
      <rgbColor rgb="8080FF"/>
      <rgbColor rgb="CC6600"/>
      <rgbColor rgb="FFCCCC"/>
      <rgbColor rgb="800000"/>
      <rgbColor rgb="FF00FF"/>
      <rgbColor rgb="00FFFF"/>
      <rgbColor rgb="FFFF00"/>
      <rgbColor rgb="800080"/>
      <rgbColor rgb="000080"/>
      <rgbColor rgb="808000"/>
      <rgbColor rgb="FF0000"/>
      <rgbColor rgb="FFCC00"/>
      <rgbColor rgb="FFFFCC"/>
      <rgbColor rgb="CCFFCC"/>
      <rgbColor rgb="99FFFF"/>
      <rgbColor rgb="FFCC99"/>
      <rgbColor rgb="CC99FF"/>
      <rgbColor rgb="FF99CC"/>
      <rgbColor rgb="99CCFF"/>
      <rgbColor rgb="FF6633"/>
      <rgbColor rgb="CCCC33"/>
      <rgbColor rgb="00CC99"/>
      <rgbColor rgb="00CCFF"/>
      <rgbColor rgb="FFFFFF"/>
      <rgbColor rgb="0066FF"/>
      <rgbColor rgb="808080"/>
      <rgbColor rgb="00FFFF"/>
      <rgbColor rgb="8080FF"/>
      <rgbColor rgb="0000FF"/>
      <rgbColor rgb="FF0000"/>
      <rgbColor rgb="80FF80"/>
      <rgbColor rgb="80FFFF"/>
      <rgbColor rgb="C0C0C0"/>
      <rgbColor rgb="A0A0A0"/>
      <rgbColor rgb="F0F0F0"/>
    </indexedColors>
  </colors>
</styleSheet>
</file>

<file path=xl/_rels/workbook.xml.rels><?xml version="1.0" encoding="UTF-8" standalone="yes"?><Relationships xmlns="http://schemas.openxmlformats.org/package/2006/relationships" 
><Relationship Target="styles.xml" Type="http://schemas.openxmlformats.org/officeDocument/2006/relationships/styles" Id="rId1" /><Relationship Target="worksheets/sheet1.xml" Type="http://schemas.openxmlformats.org/officeDocument/2006/relationships/worksheet" Id="rId2" /><Relationship Target="worksheets/sheet2.xml" Type="http://schemas.openxmlformats.org/officeDocument/2006/relationships/worksheet" Id="rId3" /><Relationship Target="worksheets/sheet3.xml" Type="http://schemas.openxmlformats.org/officeDocument/2006/relationships/worksheet" Id="rId4" /><Relationship Target="worksheets/sheet4.xml" Type="http://schemas.openxmlformats.org/officeDocument/2006/relationships/worksheet" Id="rId5" /><Relationship Target="worksheets/sheet5.xml" Type="http://schemas.openxmlformats.org/officeDocument/2006/relationships/worksheet" Id="rId6" /><Relationship Target="worksheets/sheet6.xml" Type="http://schemas.openxmlformats.org/officeDocument/2006/relationships/worksheet" Id="rId7" /><Relationship Target="worksheets/sheet7.xml" Type="http://schemas.openxmlformats.org/officeDocument/2006/relationships/worksheet" Id="rId8" /><Relationship Target="worksheets/sheet8.xml" Type="http://schemas.openxmlformats.org/officeDocument/2006/relationships/worksheet" Id="rId9" /><Relationship Target="worksheets/sheet9.xml" Type="http://schemas.openxmlformats.org/officeDocument/2006/relationships/worksheet" Id="rId10" /><Relationship Target="worksheets/sheet10.xml" Type="http://schemas.openxmlformats.org/officeDocument/2006/relationships/worksheet" Id="rId11" /><Relationship Target="sharedStrings.xml" Type="http://schemas.openxmlformats.org/officeDocument/2006/relationships/sharedStrings" Id="rId12" /><Relationship Target="theme/theme1.xml" Type="http://schemas.openxmlformats.org/officeDocument/2006/relationships/theme" Id="rId13" />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249"/>
  <sheetViews>
    <sheetView topLeftCell="A1" zoomScaleNormal="100" zoomScalePageLayoutView="60" workbookViewId="0">
      <pane topLeftCell="B186" activePane="bottomRight" state="frozen"/>
      <selection activeCell="A1" sqref="A1"/>
    </sheetView>
  </sheetViews>
  <sheetFormatPr defaultColWidth="8" defaultRowHeight="14.25"/>
  <cols>
    <col min="1" max="1" width="32.4117647058824" style="16"/>
    <col min="2" max="2" width="26.5294117647059" style="16"/>
    <col min="3" max="3" width="36.5686274509804" style="16"/>
    <col min="4" max="4" width="20.6509803921569" style="16"/>
    <col min="5" max="5" width="5.44705882352941" style="16"/>
    <col min="6" max="6" width="9.46274509803922" style="16"/>
    <col min="7" max="7" width="10.6117647058824" style="16"/>
    <col min="8" max="8" width="5.16078431372549" style="16"/>
    <col min="9" max="9" width="36.5686274509804" style="16"/>
    <col min="10" max="10" width="36.5686274509804" style="16"/>
    <col min="11" max="11" width="36.5686274509804" style="16"/>
  </cols>
  <sheetData>
    <row r="1" ht="38.25" customHeight="1">
      <c r="A1" s="280" t="s">
        <v>0</v>
      </c>
      <c r="B1" s="281"/>
      <c r="C1" s="282"/>
      <c r="D1" s="283"/>
      <c r="E1" s="284"/>
      <c r="F1" s="285"/>
      <c r="G1" s="286"/>
      <c r="H1" s="287"/>
      <c r="I1" s="288"/>
      <c r="J1" s="289"/>
      <c r="K1" s="290"/>
    </row>
    <row r="2" ht="22.5" customHeight="1">
      <c r="A2" s="291" t="s">
        <v>1</v>
      </c>
      <c r="B2" s="292"/>
      <c r="C2" s="293"/>
      <c r="D2" s="294"/>
      <c r="E2" s="295"/>
      <c r="F2" s="296"/>
      <c r="G2" s="297"/>
      <c r="H2" s="298"/>
      <c r="I2" s="299"/>
      <c r="J2" s="300"/>
      <c r="K2" s="301"/>
    </row>
    <row r="3" ht="22.5" customHeight="1">
      <c r="A3" s="302" t="s">
        <v>2</v>
      </c>
      <c r="B3" s="303"/>
      <c r="C3" s="304"/>
      <c r="D3" s="305"/>
      <c r="E3" s="306"/>
      <c r="F3" s="307"/>
      <c r="G3" s="308"/>
      <c r="H3" s="309"/>
      <c r="I3" s="310"/>
      <c r="J3" s="311"/>
      <c r="K3" s="312" t="s">
        <v>3</v>
      </c>
    </row>
    <row r="4" ht="22.5" customHeight="1">
      <c r="A4" s="313" t="s">
        <v>4</v>
      </c>
      <c r="B4" s="314" t="s">
        <v>5</v>
      </c>
      <c r="C4" s="315" t="s">
        <v>6</v>
      </c>
      <c r="D4" s="316" t="s">
        <v>7</v>
      </c>
      <c r="E4" s="317" t="s">
        <v>8</v>
      </c>
      <c r="F4" s="318" t="s">
        <v>9</v>
      </c>
      <c r="G4" s="319"/>
      <c r="H4" s="320" t="s">
        <v>10</v>
      </c>
      <c r="I4" s="321" t="s">
        <v>11</v>
      </c>
      <c r="J4" s="322" t="s">
        <v>12</v>
      </c>
      <c r="K4" s="323" t="s">
        <v>13</v>
      </c>
    </row>
    <row r="5" ht="22.5" customHeight="1">
      <c r="A5" s="324"/>
      <c r="B5" s="325"/>
      <c r="C5" s="326"/>
      <c r="D5" s="327"/>
      <c r="E5" s="328"/>
      <c r="F5" s="329" t="s">
        <v>14</v>
      </c>
      <c r="G5" s="330" t="s">
        <v>15</v>
      </c>
      <c r="H5" s="331"/>
      <c r="I5" s="332"/>
      <c r="J5" s="333"/>
      <c r="K5" s="334"/>
    </row>
    <row r="6" ht="22.5" customHeight="1">
      <c r="A6" s="335" t="s">
        <v>16</v>
      </c>
      <c r="B6" s="336"/>
      <c r="C6" s="337"/>
      <c r="D6" s="338"/>
      <c r="E6" s="339"/>
      <c r="F6" s="340"/>
      <c r="G6" s="341"/>
      <c r="H6" s="342"/>
      <c r="I6" s="343"/>
      <c r="J6" s="344"/>
      <c r="K6" s="345"/>
    </row>
    <row r="7" ht="22.5" customHeight="1">
      <c r="A7" s="346" t="s">
        <v>17</v>
      </c>
      <c r="B7" s="347" t="s">
        <v>18</v>
      </c>
      <c r="C7" s="348" t="s">
        <v>19</v>
      </c>
      <c r="D7" s="349">
        <v>0</v>
      </c>
      <c r="E7" s="350"/>
      <c r="F7" s="351"/>
      <c r="G7" s="352"/>
      <c r="H7" s="353"/>
      <c r="I7" s="354"/>
      <c r="J7" s="355"/>
      <c r="K7" s="356"/>
    </row>
    <row r="8" ht="22.5" customHeight="1">
      <c r="A8" s="357"/>
      <c r="B8" s="358"/>
      <c r="C8" s="359" t="s">
        <v>20</v>
      </c>
      <c r="D8" s="349">
        <v>0</v>
      </c>
      <c r="E8" s="360"/>
      <c r="F8" s="361"/>
      <c r="G8" s="362"/>
      <c r="H8" s="363"/>
      <c r="I8" s="364"/>
      <c r="J8" s="365"/>
      <c r="K8" s="366"/>
    </row>
    <row r="9" ht="22.5" customHeight="1">
      <c r="A9" s="367"/>
      <c r="B9" s="368"/>
      <c r="C9" s="369" t="s">
        <v>21</v>
      </c>
      <c r="D9" s="349">
        <f>D7-D8</f>
        <v>0</v>
      </c>
      <c r="E9" s="370" t="s">
        <v>22</v>
      </c>
      <c r="F9" s="371">
        <v>0</v>
      </c>
      <c r="G9" s="372">
        <v>0</v>
      </c>
      <c r="H9" s="373" t="s">
        <v>23</v>
      </c>
      <c r="I9" s="374"/>
      <c r="J9" s="375"/>
      <c r="K9" s="376"/>
    </row>
    <row r="10" ht="22.5" customHeight="1">
      <c r="A10" s="377" t="s">
        <v>24</v>
      </c>
      <c r="B10" s="378" t="s">
        <v>25</v>
      </c>
      <c r="C10" s="379" t="s">
        <v>19</v>
      </c>
      <c r="D10" s="349">
        <v>0</v>
      </c>
      <c r="E10" s="380"/>
      <c r="F10" s="381"/>
      <c r="G10" s="382"/>
      <c r="H10" s="383"/>
      <c r="I10" s="384"/>
      <c r="J10" s="385"/>
      <c r="K10" s="386"/>
    </row>
    <row r="11" ht="22.5" customHeight="1">
      <c r="A11" s="387"/>
      <c r="B11" s="388"/>
      <c r="C11" s="389" t="s">
        <v>20</v>
      </c>
      <c r="D11" s="349">
        <v>0</v>
      </c>
      <c r="E11" s="390"/>
      <c r="F11" s="391"/>
      <c r="G11" s="392"/>
      <c r="H11" s="393"/>
      <c r="I11" s="394"/>
      <c r="J11" s="395"/>
      <c r="K11" s="396"/>
    </row>
    <row r="12" ht="22.5" customHeight="1">
      <c r="A12" s="397"/>
      <c r="B12" s="398"/>
      <c r="C12" s="399" t="s">
        <v>21</v>
      </c>
      <c r="D12" s="349">
        <f>D10-D11</f>
        <v>0</v>
      </c>
      <c r="E12" s="400" t="s">
        <v>22</v>
      </c>
      <c r="F12" s="401">
        <v>0</v>
      </c>
      <c r="G12" s="402">
        <v>0</v>
      </c>
      <c r="H12" s="403" t="s">
        <v>23</v>
      </c>
      <c r="I12" s="404"/>
      <c r="J12" s="405"/>
      <c r="K12" s="406"/>
    </row>
    <row r="13" ht="22.5" customHeight="1">
      <c r="A13" s="407" t="s">
        <v>26</v>
      </c>
      <c r="B13" s="408" t="s">
        <v>27</v>
      </c>
      <c r="C13" s="409" t="s">
        <v>28</v>
      </c>
      <c r="D13" s="349">
        <v>0</v>
      </c>
      <c r="E13" s="410"/>
      <c r="F13" s="411"/>
      <c r="G13" s="412"/>
      <c r="H13" s="413"/>
      <c r="I13" s="414"/>
      <c r="J13" s="415"/>
      <c r="K13" s="416"/>
    </row>
    <row r="14" ht="22.5" customHeight="1">
      <c r="A14" s="417"/>
      <c r="B14" s="418"/>
      <c r="C14" s="419" t="s">
        <v>29</v>
      </c>
      <c r="D14" s="349">
        <v>0</v>
      </c>
      <c r="E14" s="420"/>
      <c r="F14" s="421"/>
      <c r="G14" s="422"/>
      <c r="H14" s="423"/>
      <c r="I14" s="424"/>
      <c r="J14" s="425"/>
      <c r="K14" s="426"/>
    </row>
    <row r="15" ht="22.5" customHeight="1">
      <c r="A15" s="427"/>
      <c r="B15" s="428"/>
      <c r="C15" s="429" t="s">
        <v>21</v>
      </c>
      <c r="D15" s="349">
        <f>D13-D14</f>
        <v>0</v>
      </c>
      <c r="E15" s="430" t="s">
        <v>22</v>
      </c>
      <c r="F15" s="431">
        <v>0</v>
      </c>
      <c r="G15" s="432">
        <v>0</v>
      </c>
      <c r="H15" s="433" t="s">
        <v>23</v>
      </c>
      <c r="I15" s="434"/>
      <c r="J15" s="435"/>
      <c r="K15" s="436"/>
    </row>
    <row r="16" ht="22.5" customHeight="1">
      <c r="A16" s="437" t="s">
        <v>30</v>
      </c>
      <c r="B16" s="438" t="s">
        <v>31</v>
      </c>
      <c r="C16" s="439" t="s">
        <v>32</v>
      </c>
      <c r="D16" s="349">
        <v>0</v>
      </c>
      <c r="E16" s="440"/>
      <c r="F16" s="441"/>
      <c r="G16" s="442"/>
      <c r="H16" s="443"/>
      <c r="I16" s="444"/>
      <c r="J16" s="445"/>
      <c r="K16" s="446"/>
    </row>
    <row r="17" ht="22.5" customHeight="1">
      <c r="A17" s="447"/>
      <c r="B17" s="448"/>
      <c r="C17" s="449" t="s">
        <v>33</v>
      </c>
      <c r="D17" s="349">
        <v>0</v>
      </c>
      <c r="E17" s="450"/>
      <c r="F17" s="451"/>
      <c r="G17" s="452"/>
      <c r="H17" s="453"/>
      <c r="I17" s="454"/>
      <c r="J17" s="455"/>
      <c r="K17" s="456"/>
    </row>
    <row r="18" ht="22.5" customHeight="1">
      <c r="A18" s="457"/>
      <c r="B18" s="458"/>
      <c r="C18" s="459" t="s">
        <v>21</v>
      </c>
      <c r="D18" s="349">
        <f>D16-D17</f>
        <v>0</v>
      </c>
      <c r="E18" s="460" t="s">
        <v>22</v>
      </c>
      <c r="F18" s="461">
        <v>0</v>
      </c>
      <c r="G18" s="462">
        <v>0</v>
      </c>
      <c r="H18" s="463" t="s">
        <v>23</v>
      </c>
      <c r="I18" s="464"/>
      <c r="J18" s="465"/>
      <c r="K18" s="466"/>
    </row>
    <row r="19" ht="22.5" customHeight="1">
      <c r="A19" s="467" t="s">
        <v>34</v>
      </c>
      <c r="B19" s="468"/>
      <c r="C19" s="469"/>
      <c r="D19" s="470"/>
      <c r="E19" s="471"/>
      <c r="F19" s="472"/>
      <c r="G19" s="473"/>
      <c r="H19" s="474"/>
      <c r="I19" s="475"/>
      <c r="J19" s="476"/>
      <c r="K19" s="477"/>
    </row>
    <row r="20" ht="22.5" customHeight="1">
      <c r="A20" s="478" t="s">
        <v>35</v>
      </c>
      <c r="B20" s="479" t="s">
        <v>36</v>
      </c>
      <c r="C20" s="480" t="s">
        <v>37</v>
      </c>
      <c r="D20" s="349">
        <v>0</v>
      </c>
      <c r="E20" s="481"/>
      <c r="F20" s="482"/>
      <c r="G20" s="483"/>
      <c r="H20" s="484"/>
      <c r="I20" s="485"/>
      <c r="J20" s="486"/>
      <c r="K20" s="487"/>
    </row>
    <row r="21" ht="22.5" customHeight="1">
      <c r="A21" s="488"/>
      <c r="B21" s="489"/>
      <c r="C21" s="490" t="s">
        <v>38</v>
      </c>
      <c r="D21" s="349">
        <v>0</v>
      </c>
      <c r="E21" s="491"/>
      <c r="F21" s="492"/>
      <c r="G21" s="493"/>
      <c r="H21" s="494"/>
      <c r="I21" s="495"/>
      <c r="J21" s="496"/>
      <c r="K21" s="497"/>
    </row>
    <row r="22" ht="22.5" customHeight="1">
      <c r="A22" s="498"/>
      <c r="B22" s="499"/>
      <c r="C22" s="500" t="s">
        <v>39</v>
      </c>
      <c r="D22" s="349">
        <f>D20-D21</f>
        <v>0</v>
      </c>
      <c r="E22" s="501" t="s">
        <v>22</v>
      </c>
      <c r="F22" s="502">
        <v>0</v>
      </c>
      <c r="G22" s="503">
        <v>0</v>
      </c>
      <c r="H22" s="504" t="s">
        <v>23</v>
      </c>
      <c r="I22" s="505"/>
      <c r="J22" s="506"/>
      <c r="K22" s="507"/>
    </row>
    <row r="23" ht="22.5" customHeight="1">
      <c r="A23" s="508"/>
      <c r="B23" s="509"/>
      <c r="C23" s="510" t="s">
        <v>40</v>
      </c>
      <c r="D23" s="349">
        <v>0</v>
      </c>
      <c r="E23" s="511"/>
      <c r="F23" s="512"/>
      <c r="G23" s="513"/>
      <c r="H23" s="514"/>
      <c r="I23" s="515"/>
      <c r="J23" s="516"/>
      <c r="K23" s="517"/>
    </row>
    <row r="24" ht="22.5" customHeight="1">
      <c r="A24" s="518"/>
      <c r="B24" s="519"/>
      <c r="C24" s="520" t="s">
        <v>41</v>
      </c>
      <c r="D24" s="349">
        <f>D23-D21</f>
        <v>0</v>
      </c>
      <c r="E24" s="521" t="s">
        <v>22</v>
      </c>
      <c r="F24" s="522">
        <v>0</v>
      </c>
      <c r="G24" s="523">
        <v>0</v>
      </c>
      <c r="H24" s="524" t="s">
        <v>23</v>
      </c>
      <c r="I24" s="525"/>
      <c r="J24" s="526"/>
      <c r="K24" s="527"/>
    </row>
    <row r="25" ht="22.5" customHeight="1">
      <c r="A25" s="528" t="s">
        <v>42</v>
      </c>
      <c r="B25" s="529" t="s">
        <v>43</v>
      </c>
      <c r="C25" s="530" t="s">
        <v>44</v>
      </c>
      <c r="D25" s="349">
        <v>0</v>
      </c>
      <c r="E25" s="531"/>
      <c r="F25" s="532"/>
      <c r="G25" s="533"/>
      <c r="H25" s="534"/>
      <c r="I25" s="535"/>
      <c r="J25" s="536"/>
      <c r="K25" s="537"/>
    </row>
    <row r="26" ht="22.5" customHeight="1">
      <c r="A26" s="538"/>
      <c r="B26" s="539"/>
      <c r="C26" s="540" t="s">
        <v>45</v>
      </c>
      <c r="D26" s="541">
        <v>0</v>
      </c>
      <c r="E26" s="542"/>
      <c r="F26" s="543"/>
      <c r="G26" s="544"/>
      <c r="H26" s="545"/>
      <c r="I26" s="546"/>
      <c r="J26" s="547"/>
      <c r="K26" s="548"/>
    </row>
    <row r="27" ht="22.5" customHeight="1">
      <c r="A27" s="549"/>
      <c r="B27" s="550"/>
      <c r="C27" s="551" t="s">
        <v>46</v>
      </c>
      <c r="D27" s="349">
        <f>D25-D26</f>
        <v>0</v>
      </c>
      <c r="E27" s="552" t="s">
        <v>22</v>
      </c>
      <c r="F27" s="553">
        <v>0</v>
      </c>
      <c r="G27" s="554">
        <v>0</v>
      </c>
      <c r="H27" s="555" t="s">
        <v>23</v>
      </c>
      <c r="I27" s="556"/>
      <c r="J27" s="557"/>
      <c r="K27" s="558"/>
    </row>
    <row r="28" ht="22.5" customHeight="1">
      <c r="A28" s="559" t="s">
        <v>47</v>
      </c>
      <c r="B28" s="560" t="s">
        <v>48</v>
      </c>
      <c r="C28" s="561" t="s">
        <v>49</v>
      </c>
      <c r="D28" s="349">
        <v>0</v>
      </c>
      <c r="E28" s="562"/>
      <c r="F28" s="563"/>
      <c r="G28" s="564"/>
      <c r="H28" s="565"/>
      <c r="I28" s="566"/>
      <c r="J28" s="567"/>
      <c r="K28" s="568"/>
    </row>
    <row r="29" ht="22.5" customHeight="1">
      <c r="A29" s="569"/>
      <c r="B29" s="570"/>
      <c r="C29" s="571" t="s">
        <v>50</v>
      </c>
      <c r="D29" s="349">
        <v>0</v>
      </c>
      <c r="E29" s="572"/>
      <c r="F29" s="573"/>
      <c r="G29" s="574"/>
      <c r="H29" s="575"/>
      <c r="I29" s="576"/>
      <c r="J29" s="577"/>
      <c r="K29" s="578"/>
    </row>
    <row r="30" ht="22.5" customHeight="1">
      <c r="A30" s="579"/>
      <c r="B30" s="580"/>
      <c r="C30" s="581" t="s">
        <v>51</v>
      </c>
      <c r="D30" s="349">
        <f>D28-D29</f>
        <v>0</v>
      </c>
      <c r="E30" s="582" t="s">
        <v>22</v>
      </c>
      <c r="F30" s="583">
        <v>0</v>
      </c>
      <c r="G30" s="584">
        <v>0</v>
      </c>
      <c r="H30" s="585" t="s">
        <v>23</v>
      </c>
      <c r="I30" s="586"/>
      <c r="J30" s="587"/>
      <c r="K30" s="588"/>
    </row>
    <row r="31" ht="22.5" customHeight="1">
      <c r="A31" s="589" t="s">
        <v>52</v>
      </c>
      <c r="B31" s="590" t="s">
        <v>53</v>
      </c>
      <c r="C31" s="591" t="s">
        <v>54</v>
      </c>
      <c r="D31" s="349">
        <v>0</v>
      </c>
      <c r="E31" s="592"/>
      <c r="F31" s="593"/>
      <c r="G31" s="594"/>
      <c r="H31" s="595"/>
      <c r="I31" s="596"/>
      <c r="J31" s="597"/>
      <c r="K31" s="598"/>
    </row>
    <row r="32" ht="22.5" customHeight="1">
      <c r="A32" s="599"/>
      <c r="B32" s="600"/>
      <c r="C32" s="601" t="s">
        <v>55</v>
      </c>
      <c r="D32" s="349">
        <v>0</v>
      </c>
      <c r="E32" s="602"/>
      <c r="F32" s="603"/>
      <c r="G32" s="604"/>
      <c r="H32" s="605"/>
      <c r="I32" s="606"/>
      <c r="J32" s="607"/>
      <c r="K32" s="608"/>
    </row>
    <row r="33" ht="22.5" customHeight="1">
      <c r="A33" s="609"/>
      <c r="B33" s="610"/>
      <c r="C33" s="611" t="s">
        <v>56</v>
      </c>
      <c r="D33" s="612">
        <v>0</v>
      </c>
      <c r="E33" s="613"/>
      <c r="F33" s="614"/>
      <c r="G33" s="615"/>
      <c r="H33" s="616"/>
      <c r="I33" s="617"/>
      <c r="J33" s="618"/>
      <c r="K33" s="619"/>
    </row>
    <row r="34" ht="22.5" customHeight="1">
      <c r="A34" s="620"/>
      <c r="B34" s="621"/>
      <c r="C34" s="622" t="s">
        <v>57</v>
      </c>
      <c r="D34" s="349">
        <f>D31-D32</f>
        <v>0</v>
      </c>
      <c r="E34" s="623" t="s">
        <v>22</v>
      </c>
      <c r="F34" s="624">
        <v>0</v>
      </c>
      <c r="G34" s="625">
        <v>0</v>
      </c>
      <c r="H34" s="626" t="s">
        <v>23</v>
      </c>
      <c r="I34" s="627"/>
      <c r="J34" s="628"/>
      <c r="K34" s="629"/>
    </row>
    <row r="35" ht="22.5" customHeight="1">
      <c r="A35" s="630"/>
      <c r="B35" s="631"/>
      <c r="C35" s="632" t="s">
        <v>58</v>
      </c>
      <c r="D35" s="349">
        <f>D31-D33</f>
        <v>0</v>
      </c>
      <c r="E35" s="633" t="s">
        <v>22</v>
      </c>
      <c r="F35" s="634">
        <v>0</v>
      </c>
      <c r="G35" s="635">
        <v>0</v>
      </c>
      <c r="H35" s="636" t="s">
        <v>23</v>
      </c>
      <c r="I35" s="637"/>
      <c r="J35" s="638"/>
      <c r="K35" s="639"/>
    </row>
    <row r="36" ht="22.5" customHeight="1">
      <c r="A36" s="640" t="s">
        <v>59</v>
      </c>
      <c r="B36" s="641" t="s">
        <v>60</v>
      </c>
      <c r="C36" s="642" t="s">
        <v>61</v>
      </c>
      <c r="D36" s="349">
        <v>0</v>
      </c>
      <c r="E36" s="643"/>
      <c r="F36" s="644"/>
      <c r="G36" s="645"/>
      <c r="H36" s="646"/>
      <c r="I36" s="647"/>
      <c r="J36" s="648"/>
      <c r="K36" s="649"/>
    </row>
    <row r="37" ht="22.5" customHeight="1">
      <c r="A37" s="650"/>
      <c r="B37" s="651"/>
      <c r="C37" s="652" t="s">
        <v>62</v>
      </c>
      <c r="D37" s="349">
        <v>0</v>
      </c>
      <c r="E37" s="653"/>
      <c r="F37" s="654"/>
      <c r="G37" s="655"/>
      <c r="H37" s="656"/>
      <c r="I37" s="657"/>
      <c r="J37" s="658"/>
      <c r="K37" s="659"/>
    </row>
    <row r="38" ht="22.5" customHeight="1">
      <c r="A38" s="660"/>
      <c r="B38" s="661"/>
      <c r="C38" s="662" t="s">
        <v>63</v>
      </c>
      <c r="D38" s="663">
        <v>0</v>
      </c>
      <c r="E38" s="664"/>
      <c r="F38" s="665"/>
      <c r="G38" s="666"/>
      <c r="H38" s="667"/>
      <c r="I38" s="668"/>
      <c r="J38" s="669"/>
      <c r="K38" s="670"/>
    </row>
    <row r="39" ht="22.5" customHeight="1">
      <c r="A39" s="671"/>
      <c r="B39" s="672"/>
      <c r="C39" s="673" t="s">
        <v>64</v>
      </c>
      <c r="D39" s="349">
        <f>D37-D38</f>
        <v>0</v>
      </c>
      <c r="E39" s="674" t="s">
        <v>22</v>
      </c>
      <c r="F39" s="675">
        <v>0</v>
      </c>
      <c r="G39" s="676">
        <v>0</v>
      </c>
      <c r="H39" s="677" t="s">
        <v>23</v>
      </c>
      <c r="I39" s="678"/>
      <c r="J39" s="679"/>
      <c r="K39" s="680"/>
    </row>
    <row r="40" ht="22.5" customHeight="1">
      <c r="A40" s="681"/>
      <c r="B40" s="682"/>
      <c r="C40" s="683" t="s">
        <v>65</v>
      </c>
      <c r="D40" s="684">
        <f>D36-D37</f>
        <v>0</v>
      </c>
      <c r="E40" s="685" t="s">
        <v>22</v>
      </c>
      <c r="F40" s="686">
        <v>0</v>
      </c>
      <c r="G40" s="687">
        <v>0</v>
      </c>
      <c r="H40" s="688" t="s">
        <v>23</v>
      </c>
      <c r="I40" s="689"/>
      <c r="J40" s="690"/>
      <c r="K40" s="691"/>
    </row>
    <row r="41" ht="22.5" customHeight="1">
      <c r="A41" s="692"/>
      <c r="B41" s="693"/>
      <c r="C41" s="694" t="s">
        <v>66</v>
      </c>
      <c r="D41" s="695">
        <v>0</v>
      </c>
      <c r="E41" s="696" t="s">
        <v>22</v>
      </c>
      <c r="F41" s="697">
        <v>0</v>
      </c>
      <c r="G41" s="698">
        <v>0</v>
      </c>
      <c r="H41" s="699" t="s">
        <v>23</v>
      </c>
      <c r="I41" s="700"/>
      <c r="J41" s="701"/>
      <c r="K41" s="702"/>
    </row>
    <row r="42" ht="22.5" customHeight="1">
      <c r="A42" s="703"/>
      <c r="B42" s="704"/>
      <c r="C42" s="705" t="s">
        <v>67</v>
      </c>
      <c r="D42" s="706">
        <f>(D36-D37)-D41</f>
        <v>0</v>
      </c>
      <c r="E42" s="707" t="s">
        <v>22</v>
      </c>
      <c r="F42" s="708">
        <v>0</v>
      </c>
      <c r="G42" s="709">
        <v>0</v>
      </c>
      <c r="H42" s="710" t="s">
        <v>23</v>
      </c>
      <c r="I42" s="711"/>
      <c r="J42" s="712"/>
      <c r="K42" s="713"/>
    </row>
    <row r="43" ht="22.5" customHeight="1">
      <c r="A43" s="714" t="s">
        <v>68</v>
      </c>
      <c r="B43" s="715" t="s">
        <v>69</v>
      </c>
      <c r="C43" s="716" t="s">
        <v>70</v>
      </c>
      <c r="D43" s="349">
        <v>0</v>
      </c>
      <c r="E43" s="717"/>
      <c r="F43" s="718"/>
      <c r="G43" s="719"/>
      <c r="H43" s="720"/>
      <c r="I43" s="721"/>
      <c r="J43" s="722"/>
      <c r="K43" s="723"/>
    </row>
    <row r="44" ht="22.5" customHeight="1">
      <c r="A44" s="724"/>
      <c r="B44" s="725"/>
      <c r="C44" s="726" t="s">
        <v>71</v>
      </c>
      <c r="D44" s="349">
        <v>0</v>
      </c>
      <c r="E44" s="727"/>
      <c r="F44" s="728"/>
      <c r="G44" s="729"/>
      <c r="H44" s="730"/>
      <c r="I44" s="731"/>
      <c r="J44" s="732"/>
      <c r="K44" s="733"/>
    </row>
    <row r="45" ht="22.5" customHeight="1">
      <c r="A45" s="734"/>
      <c r="B45" s="735"/>
      <c r="C45" s="736" t="s">
        <v>72</v>
      </c>
      <c r="D45" s="737">
        <v>0</v>
      </c>
      <c r="E45" s="738"/>
      <c r="F45" s="739"/>
      <c r="G45" s="740"/>
      <c r="H45" s="741"/>
      <c r="I45" s="742"/>
      <c r="J45" s="743"/>
      <c r="K45" s="744"/>
    </row>
    <row r="46" ht="22.5" customHeight="1">
      <c r="A46" s="745"/>
      <c r="B46" s="746"/>
      <c r="C46" s="747" t="s">
        <v>64</v>
      </c>
      <c r="D46" s="349">
        <f>D44-D45</f>
        <v>0</v>
      </c>
      <c r="E46" s="748" t="s">
        <v>22</v>
      </c>
      <c r="F46" s="749">
        <v>0</v>
      </c>
      <c r="G46" s="750">
        <v>0</v>
      </c>
      <c r="H46" s="751" t="s">
        <v>23</v>
      </c>
      <c r="I46" s="752"/>
      <c r="J46" s="753"/>
      <c r="K46" s="754"/>
    </row>
    <row r="47" ht="22.5" customHeight="1">
      <c r="A47" s="755"/>
      <c r="B47" s="756"/>
      <c r="C47" s="757" t="s">
        <v>73</v>
      </c>
      <c r="D47" s="684">
        <f>D43-D44</f>
        <v>0</v>
      </c>
      <c r="E47" s="758" t="s">
        <v>22</v>
      </c>
      <c r="F47" s="759">
        <v>0</v>
      </c>
      <c r="G47" s="760">
        <v>0</v>
      </c>
      <c r="H47" s="761" t="s">
        <v>23</v>
      </c>
      <c r="I47" s="762"/>
      <c r="J47" s="763"/>
      <c r="K47" s="764"/>
    </row>
    <row r="48" ht="22.5" customHeight="1">
      <c r="A48" s="765"/>
      <c r="B48" s="766"/>
      <c r="C48" s="767" t="s">
        <v>74</v>
      </c>
      <c r="D48" s="695">
        <v>0</v>
      </c>
      <c r="E48" s="768" t="s">
        <v>22</v>
      </c>
      <c r="F48" s="769">
        <v>0</v>
      </c>
      <c r="G48" s="770">
        <v>0</v>
      </c>
      <c r="H48" s="771" t="s">
        <v>23</v>
      </c>
      <c r="I48" s="772"/>
      <c r="J48" s="773"/>
      <c r="K48" s="774"/>
    </row>
    <row r="49" ht="22.5" customHeight="1">
      <c r="A49" s="775"/>
      <c r="B49" s="776"/>
      <c r="C49" s="777" t="s">
        <v>75</v>
      </c>
      <c r="D49" s="349">
        <f>(D43-D44)-D48</f>
        <v>0</v>
      </c>
      <c r="E49" s="778" t="s">
        <v>22</v>
      </c>
      <c r="F49" s="779">
        <v>0</v>
      </c>
      <c r="G49" s="780">
        <v>0</v>
      </c>
      <c r="H49" s="781" t="s">
        <v>23</v>
      </c>
      <c r="I49" s="782"/>
      <c r="J49" s="783"/>
      <c r="K49" s="784"/>
    </row>
    <row r="50" ht="22.5" customHeight="1">
      <c r="A50" s="785" t="s">
        <v>76</v>
      </c>
      <c r="B50" s="786"/>
      <c r="C50" s="787"/>
      <c r="D50" s="788"/>
      <c r="E50" s="789"/>
      <c r="F50" s="790"/>
      <c r="G50" s="791"/>
      <c r="H50" s="792"/>
      <c r="I50" s="793"/>
      <c r="J50" s="794"/>
      <c r="K50" s="795"/>
    </row>
    <row r="51" ht="22.5" customHeight="1">
      <c r="A51" s="796" t="s">
        <v>77</v>
      </c>
      <c r="B51" s="797" t="s">
        <v>78</v>
      </c>
      <c r="C51" s="798" t="s">
        <v>79</v>
      </c>
      <c r="D51" s="349">
        <v>0</v>
      </c>
      <c r="E51" s="799"/>
      <c r="F51" s="800"/>
      <c r="G51" s="801"/>
      <c r="H51" s="802"/>
      <c r="I51" s="803"/>
      <c r="J51" s="804"/>
      <c r="K51" s="805"/>
    </row>
    <row r="52" ht="22.5" customHeight="1">
      <c r="A52" s="806"/>
      <c r="B52" s="807"/>
      <c r="C52" s="808" t="s">
        <v>80</v>
      </c>
      <c r="D52" s="349">
        <v>0</v>
      </c>
      <c r="E52" s="809"/>
      <c r="F52" s="810"/>
      <c r="G52" s="811"/>
      <c r="H52" s="812"/>
      <c r="I52" s="813"/>
      <c r="J52" s="814"/>
      <c r="K52" s="815"/>
    </row>
    <row r="53" ht="22.5" customHeight="1">
      <c r="A53" s="816"/>
      <c r="B53" s="817"/>
      <c r="C53" s="818" t="s">
        <v>81</v>
      </c>
      <c r="D53" s="349">
        <f>IF(D51=0,0,ROUND(D52/D51*100,2))</f>
        <v>0</v>
      </c>
      <c r="E53" s="819" t="s">
        <v>22</v>
      </c>
      <c r="F53" s="820">
        <v>95</v>
      </c>
      <c r="G53" s="821">
        <v>105</v>
      </c>
      <c r="H53" s="822" t="s">
        <v>23</v>
      </c>
      <c r="I53" s="823"/>
      <c r="J53" s="824"/>
      <c r="K53" s="825"/>
    </row>
    <row r="54" ht="22.5" customHeight="1">
      <c r="A54" s="826"/>
      <c r="B54" s="827"/>
      <c r="C54" s="828" t="s">
        <v>82</v>
      </c>
      <c r="D54" s="349">
        <v>0</v>
      </c>
      <c r="E54" s="829"/>
      <c r="F54" s="830"/>
      <c r="G54" s="831"/>
      <c r="H54" s="832"/>
      <c r="I54" s="833"/>
      <c r="J54" s="834"/>
      <c r="K54" s="835"/>
    </row>
    <row r="55" ht="22.5" customHeight="1">
      <c r="A55" s="836"/>
      <c r="B55" s="837"/>
      <c r="C55" s="838" t="s">
        <v>83</v>
      </c>
      <c r="D55" s="349">
        <f>IF(D54=0,0,ROUND((D52/D54-1)*100,2))</f>
        <v>0</v>
      </c>
      <c r="E55" s="839" t="s">
        <v>22</v>
      </c>
      <c r="F55" s="840">
        <v>3</v>
      </c>
      <c r="G55" s="841">
        <v>20</v>
      </c>
      <c r="H55" s="842" t="s">
        <v>23</v>
      </c>
      <c r="I55" s="843"/>
      <c r="J55" s="844"/>
      <c r="K55" s="845"/>
    </row>
    <row r="56" ht="22.5" customHeight="1">
      <c r="A56" s="846" t="s">
        <v>84</v>
      </c>
      <c r="B56" s="847" t="s">
        <v>85</v>
      </c>
      <c r="C56" s="848" t="s">
        <v>79</v>
      </c>
      <c r="D56" s="349">
        <v>0</v>
      </c>
      <c r="E56" s="849"/>
      <c r="F56" s="850"/>
      <c r="G56" s="851"/>
      <c r="H56" s="852"/>
      <c r="I56" s="853"/>
      <c r="J56" s="854"/>
      <c r="K56" s="855"/>
    </row>
    <row r="57" ht="22.5" customHeight="1">
      <c r="A57" s="856"/>
      <c r="B57" s="857"/>
      <c r="C57" s="858" t="s">
        <v>80</v>
      </c>
      <c r="D57" s="349">
        <v>0</v>
      </c>
      <c r="E57" s="859"/>
      <c r="F57" s="860"/>
      <c r="G57" s="861"/>
      <c r="H57" s="862"/>
      <c r="I57" s="863"/>
      <c r="J57" s="864"/>
      <c r="K57" s="865"/>
    </row>
    <row r="58" ht="22.5" customHeight="1">
      <c r="A58" s="866"/>
      <c r="B58" s="867"/>
      <c r="C58" s="868" t="s">
        <v>81</v>
      </c>
      <c r="D58" s="349">
        <f>IF(D56=0,0,ROUND(D57/D56*100,2))</f>
        <v>0</v>
      </c>
      <c r="E58" s="869" t="s">
        <v>22</v>
      </c>
      <c r="F58" s="870">
        <v>95</v>
      </c>
      <c r="G58" s="871">
        <v>105</v>
      </c>
      <c r="H58" s="872" t="s">
        <v>23</v>
      </c>
      <c r="I58" s="873"/>
      <c r="J58" s="874"/>
      <c r="K58" s="875"/>
    </row>
    <row r="59" ht="22.5" customHeight="1">
      <c r="A59" s="876"/>
      <c r="B59" s="877"/>
      <c r="C59" s="878" t="s">
        <v>82</v>
      </c>
      <c r="D59" s="349">
        <v>0</v>
      </c>
      <c r="E59" s="879"/>
      <c r="F59" s="880"/>
      <c r="G59" s="881"/>
      <c r="H59" s="882"/>
      <c r="I59" s="883"/>
      <c r="J59" s="884"/>
      <c r="K59" s="885"/>
    </row>
    <row r="60" ht="22.5" customHeight="1">
      <c r="A60" s="886"/>
      <c r="B60" s="887"/>
      <c r="C60" s="888" t="s">
        <v>83</v>
      </c>
      <c r="D60" s="349">
        <f>IF(D59=0,0,ROUND((D57/D59-1)*100,2))</f>
        <v>0</v>
      </c>
      <c r="E60" s="889" t="s">
        <v>22</v>
      </c>
      <c r="F60" s="890">
        <v>3</v>
      </c>
      <c r="G60" s="891">
        <v>20</v>
      </c>
      <c r="H60" s="892" t="s">
        <v>23</v>
      </c>
      <c r="I60" s="893"/>
      <c r="J60" s="894"/>
      <c r="K60" s="895"/>
    </row>
    <row r="61" ht="22.5" customHeight="1">
      <c r="A61" s="896" t="s">
        <v>86</v>
      </c>
      <c r="B61" s="897" t="s">
        <v>87</v>
      </c>
      <c r="C61" s="898" t="s">
        <v>79</v>
      </c>
      <c r="D61" s="349">
        <v>0</v>
      </c>
      <c r="E61" s="899"/>
      <c r="F61" s="900"/>
      <c r="G61" s="901"/>
      <c r="H61" s="902"/>
      <c r="I61" s="903"/>
      <c r="J61" s="904"/>
      <c r="K61" s="905"/>
    </row>
    <row r="62" ht="22.5" customHeight="1">
      <c r="A62" s="906"/>
      <c r="B62" s="907"/>
      <c r="C62" s="908" t="s">
        <v>80</v>
      </c>
      <c r="D62" s="684">
        <v>0</v>
      </c>
      <c r="E62" s="909"/>
      <c r="F62" s="910"/>
      <c r="G62" s="911"/>
      <c r="H62" s="912"/>
      <c r="I62" s="913"/>
      <c r="J62" s="914"/>
      <c r="K62" s="915"/>
    </row>
    <row r="63" ht="22.5" customHeight="1">
      <c r="A63" s="916"/>
      <c r="B63" s="917"/>
      <c r="C63" s="918" t="s">
        <v>88</v>
      </c>
      <c r="D63" s="919">
        <v>0</v>
      </c>
      <c r="E63" s="920"/>
      <c r="F63" s="921"/>
      <c r="G63" s="922"/>
      <c r="H63" s="923"/>
      <c r="I63" s="924"/>
      <c r="J63" s="925"/>
      <c r="K63" s="926"/>
    </row>
    <row r="64" ht="22.5" customHeight="1">
      <c r="A64" s="927"/>
      <c r="B64" s="928"/>
      <c r="C64" s="929" t="s">
        <v>81</v>
      </c>
      <c r="D64" s="695">
        <f>IF(D61=0,0,ROUND(D62/D61*100,2))</f>
        <v>0</v>
      </c>
      <c r="E64" s="930" t="s">
        <v>22</v>
      </c>
      <c r="F64" s="931">
        <v>95</v>
      </c>
      <c r="G64" s="932">
        <v>105</v>
      </c>
      <c r="H64" s="933" t="s">
        <v>23</v>
      </c>
      <c r="I64" s="934"/>
      <c r="J64" s="935"/>
      <c r="K64" s="936"/>
    </row>
    <row r="65" ht="22.5" customHeight="1">
      <c r="A65" s="937"/>
      <c r="B65" s="938"/>
      <c r="C65" s="939" t="s">
        <v>82</v>
      </c>
      <c r="D65" s="684">
        <v>0</v>
      </c>
      <c r="E65" s="940"/>
      <c r="F65" s="941"/>
      <c r="G65" s="942"/>
      <c r="H65" s="943"/>
      <c r="I65" s="944"/>
      <c r="J65" s="945"/>
      <c r="K65" s="946"/>
    </row>
    <row r="66" ht="22.5" customHeight="1">
      <c r="A66" s="947"/>
      <c r="B66" s="948"/>
      <c r="C66" s="949" t="s">
        <v>83</v>
      </c>
      <c r="D66" s="950">
        <f>IF(D65=0,0,ROUND((D62/D65-1)*100,2))</f>
        <v>0</v>
      </c>
      <c r="E66" s="951" t="s">
        <v>22</v>
      </c>
      <c r="F66" s="952">
        <v>3</v>
      </c>
      <c r="G66" s="953">
        <v>20</v>
      </c>
      <c r="H66" s="954" t="s">
        <v>23</v>
      </c>
      <c r="I66" s="955"/>
      <c r="J66" s="956"/>
      <c r="K66" s="957"/>
    </row>
    <row r="67" ht="22.5" customHeight="1">
      <c r="A67" s="958"/>
      <c r="B67" s="959"/>
      <c r="C67" s="960" t="s">
        <v>89</v>
      </c>
      <c r="D67" s="695">
        <f>IF(D65=0,0,ROUND(((D62+D63)/D65-1)*100,2))</f>
        <v>0</v>
      </c>
      <c r="E67" s="961" t="s">
        <v>22</v>
      </c>
      <c r="F67" s="962">
        <v>3</v>
      </c>
      <c r="G67" s="963">
        <v>20</v>
      </c>
      <c r="H67" s="964" t="s">
        <v>23</v>
      </c>
      <c r="I67" s="965"/>
      <c r="J67" s="966"/>
      <c r="K67" s="967"/>
    </row>
    <row r="68" ht="22.5" customHeight="1">
      <c r="A68" s="968" t="s">
        <v>90</v>
      </c>
      <c r="B68" s="969" t="s">
        <v>91</v>
      </c>
      <c r="C68" s="970" t="s">
        <v>80</v>
      </c>
      <c r="D68" s="349">
        <v>0</v>
      </c>
      <c r="E68" s="971"/>
      <c r="F68" s="972"/>
      <c r="G68" s="973"/>
      <c r="H68" s="974"/>
      <c r="I68" s="975"/>
      <c r="J68" s="976"/>
      <c r="K68" s="977"/>
    </row>
    <row r="69" ht="22.5" customHeight="1">
      <c r="A69" s="978"/>
      <c r="B69" s="979"/>
      <c r="C69" s="980" t="s">
        <v>92</v>
      </c>
      <c r="D69" s="349">
        <f>IF(D16=0,0,ROUND(D68/D16*100,2))</f>
        <v>0</v>
      </c>
      <c r="E69" s="981" t="s">
        <v>22</v>
      </c>
      <c r="F69" s="982">
        <v>30</v>
      </c>
      <c r="G69" s="983">
        <v>100</v>
      </c>
      <c r="H69" s="984" t="s">
        <v>23</v>
      </c>
      <c r="I69" s="985"/>
      <c r="J69" s="986"/>
      <c r="K69" s="987"/>
    </row>
    <row r="70" ht="22.5" customHeight="1">
      <c r="A70" s="988"/>
      <c r="B70" s="989"/>
      <c r="C70" s="990" t="s">
        <v>82</v>
      </c>
      <c r="D70" s="349">
        <v>0</v>
      </c>
      <c r="E70" s="991"/>
      <c r="F70" s="992"/>
      <c r="G70" s="993"/>
      <c r="H70" s="994"/>
      <c r="I70" s="995"/>
      <c r="J70" s="996"/>
      <c r="K70" s="997"/>
    </row>
    <row r="71" ht="22.5" customHeight="1">
      <c r="A71" s="998"/>
      <c r="B71" s="999"/>
      <c r="C71" s="1000" t="s">
        <v>83</v>
      </c>
      <c r="D71" s="349">
        <f>IF(D70=0,0,ROUND((D68/D70-1)*100,2))</f>
        <v>0</v>
      </c>
      <c r="E71" s="1001"/>
      <c r="F71" s="1002"/>
      <c r="G71" s="1003"/>
      <c r="H71" s="1004"/>
      <c r="I71" s="1005"/>
      <c r="J71" s="1006"/>
      <c r="K71" s="1007"/>
    </row>
    <row r="72" ht="22.5" customHeight="1">
      <c r="A72" s="1008" t="s">
        <v>93</v>
      </c>
      <c r="B72" s="1009" t="s">
        <v>94</v>
      </c>
      <c r="C72" s="1010" t="s">
        <v>80</v>
      </c>
      <c r="D72" s="349">
        <v>0</v>
      </c>
      <c r="E72" s="1011"/>
      <c r="F72" s="1012"/>
      <c r="G72" s="1013"/>
      <c r="H72" s="1014"/>
      <c r="I72" s="1015"/>
      <c r="J72" s="1016"/>
      <c r="K72" s="1017"/>
    </row>
    <row r="73" ht="22.5" customHeight="1">
      <c r="A73" s="1018"/>
      <c r="B73" s="1019"/>
      <c r="C73" s="1020" t="s">
        <v>95</v>
      </c>
      <c r="D73" s="349">
        <f>IF(D57=0,0,ROUND(D72/D57*100,2))</f>
        <v>0</v>
      </c>
      <c r="E73" s="1021" t="s">
        <v>22</v>
      </c>
      <c r="F73" s="1022">
        <v>0</v>
      </c>
      <c r="G73" s="1023">
        <v>5</v>
      </c>
      <c r="H73" s="1024" t="s">
        <v>23</v>
      </c>
      <c r="I73" s="1025"/>
      <c r="J73" s="1026"/>
      <c r="K73" s="1027"/>
    </row>
    <row r="74" ht="22.5" customHeight="1">
      <c r="A74" s="1028"/>
      <c r="B74" s="1029"/>
      <c r="C74" s="1030" t="s">
        <v>82</v>
      </c>
      <c r="D74" s="349">
        <v>0</v>
      </c>
      <c r="E74" s="1031"/>
      <c r="F74" s="1032"/>
      <c r="G74" s="1033"/>
      <c r="H74" s="1034"/>
      <c r="I74" s="1035"/>
      <c r="J74" s="1036"/>
      <c r="K74" s="1037"/>
    </row>
    <row r="75" ht="22.5" customHeight="1">
      <c r="A75" s="1038"/>
      <c r="B75" s="1039"/>
      <c r="C75" s="1040" t="s">
        <v>83</v>
      </c>
      <c r="D75" s="349">
        <f>IF(D74=0,0,ROUND((D72/D74-1)*100,2))</f>
        <v>0</v>
      </c>
      <c r="E75" s="1041" t="s">
        <v>22</v>
      </c>
      <c r="F75" s="1042"/>
      <c r="G75" s="1043">
        <v>0</v>
      </c>
      <c r="H75" s="1044" t="s">
        <v>23</v>
      </c>
      <c r="I75" s="1045"/>
      <c r="J75" s="1046"/>
      <c r="K75" s="1047"/>
    </row>
    <row r="76" ht="22.5" customHeight="1">
      <c r="A76" s="1048" t="s">
        <v>96</v>
      </c>
      <c r="B76" s="1049" t="s">
        <v>97</v>
      </c>
      <c r="C76" s="1050" t="s">
        <v>80</v>
      </c>
      <c r="D76" s="349">
        <v>0</v>
      </c>
      <c r="E76" s="1051" t="s">
        <v>22</v>
      </c>
      <c r="F76" s="1052"/>
      <c r="G76" s="1053"/>
      <c r="H76" s="1054" t="s">
        <v>23</v>
      </c>
      <c r="I76" s="1055"/>
      <c r="J76" s="1056"/>
      <c r="K76" s="1057"/>
    </row>
    <row r="77" ht="22.5" customHeight="1">
      <c r="A77" s="1058"/>
      <c r="B77" s="1059"/>
      <c r="C77" s="1060" t="s">
        <v>98</v>
      </c>
      <c r="D77" s="349">
        <f>IF(D57=0,0,ROUND(D76/D57*100,2))</f>
        <v>0</v>
      </c>
      <c r="E77" s="1061" t="s">
        <v>22</v>
      </c>
      <c r="F77" s="1062">
        <v>0</v>
      </c>
      <c r="G77" s="1063">
        <v>5</v>
      </c>
      <c r="H77" s="1064" t="s">
        <v>23</v>
      </c>
      <c r="I77" s="1065"/>
      <c r="J77" s="1066"/>
      <c r="K77" s="1067"/>
    </row>
    <row r="78" ht="22.5" customHeight="1">
      <c r="A78" s="1068"/>
      <c r="B78" s="1069"/>
      <c r="C78" s="1070" t="s">
        <v>82</v>
      </c>
      <c r="D78" s="349">
        <v>0</v>
      </c>
      <c r="E78" s="1071"/>
      <c r="F78" s="1072"/>
      <c r="G78" s="1073"/>
      <c r="H78" s="1074"/>
      <c r="I78" s="1075"/>
      <c r="J78" s="1076"/>
      <c r="K78" s="1077"/>
    </row>
    <row r="79" ht="22.5" customHeight="1">
      <c r="A79" s="1078"/>
      <c r="B79" s="1079"/>
      <c r="C79" s="1080" t="s">
        <v>83</v>
      </c>
      <c r="D79" s="349">
        <f>IF(D78=0,0,ROUND((D76/D78-1)*100,2))</f>
        <v>0</v>
      </c>
      <c r="E79" s="1081" t="s">
        <v>22</v>
      </c>
      <c r="F79" s="1082"/>
      <c r="G79" s="1083">
        <v>0</v>
      </c>
      <c r="H79" s="1084" t="s">
        <v>23</v>
      </c>
      <c r="I79" s="1085"/>
      <c r="J79" s="1086"/>
      <c r="K79" s="1087"/>
    </row>
    <row r="80" ht="22.5" customHeight="1">
      <c r="A80" s="1088" t="s">
        <v>99</v>
      </c>
      <c r="B80" s="1089" t="s">
        <v>100</v>
      </c>
      <c r="C80" s="1090" t="s">
        <v>79</v>
      </c>
      <c r="D80" s="349">
        <v>0</v>
      </c>
      <c r="E80" s="1091"/>
      <c r="F80" s="1092"/>
      <c r="G80" s="1093"/>
      <c r="H80" s="1094"/>
      <c r="I80" s="1095"/>
      <c r="J80" s="1096"/>
      <c r="K80" s="1097"/>
    </row>
    <row r="81" ht="22.5" customHeight="1">
      <c r="A81" s="1098"/>
      <c r="B81" s="1099"/>
      <c r="C81" s="1100" t="s">
        <v>80</v>
      </c>
      <c r="D81" s="349">
        <v>0</v>
      </c>
      <c r="E81" s="1101"/>
      <c r="F81" s="1102"/>
      <c r="G81" s="1103"/>
      <c r="H81" s="1104"/>
      <c r="I81" s="1105"/>
      <c r="J81" s="1106"/>
      <c r="K81" s="1107"/>
    </row>
    <row r="82" ht="22.5" customHeight="1">
      <c r="A82" s="1108"/>
      <c r="B82" s="1109"/>
      <c r="C82" s="1110" t="s">
        <v>81</v>
      </c>
      <c r="D82" s="349">
        <f>IF(D80=0,0,ROUND(D81/D80*100,2))</f>
        <v>0</v>
      </c>
      <c r="E82" s="1111" t="s">
        <v>22</v>
      </c>
      <c r="F82" s="1112">
        <v>95</v>
      </c>
      <c r="G82" s="1113">
        <v>105</v>
      </c>
      <c r="H82" s="1114" t="s">
        <v>23</v>
      </c>
      <c r="I82" s="1115"/>
      <c r="J82" s="1116"/>
      <c r="K82" s="1117"/>
    </row>
    <row r="83" ht="22.5" customHeight="1">
      <c r="A83" s="1118"/>
      <c r="B83" s="1119"/>
      <c r="C83" s="1120" t="s">
        <v>101</v>
      </c>
      <c r="D83" s="349">
        <v>0</v>
      </c>
      <c r="E83" s="1121"/>
      <c r="F83" s="1122"/>
      <c r="G83" s="1123"/>
      <c r="H83" s="1124"/>
      <c r="I83" s="1125"/>
      <c r="J83" s="1126"/>
      <c r="K83" s="1127"/>
    </row>
    <row r="84" ht="22.5" customHeight="1">
      <c r="A84" s="1128"/>
      <c r="B84" s="1129"/>
      <c r="C84" s="1130" t="s">
        <v>102</v>
      </c>
      <c r="D84" s="349">
        <v>0</v>
      </c>
      <c r="E84" s="1131"/>
      <c r="F84" s="1132"/>
      <c r="G84" s="1133"/>
      <c r="H84" s="1134"/>
      <c r="I84" s="1135"/>
      <c r="J84" s="1136"/>
      <c r="K84" s="1137"/>
    </row>
    <row r="85" ht="22.5" customHeight="1">
      <c r="A85" s="1138"/>
      <c r="B85" s="1139"/>
      <c r="C85" s="1140" t="s">
        <v>103</v>
      </c>
      <c r="D85" s="349">
        <f>(D81-D83)-D84</f>
        <v>0</v>
      </c>
      <c r="E85" s="1141" t="s">
        <v>22</v>
      </c>
      <c r="F85" s="1142">
        <v>0</v>
      </c>
      <c r="G85" s="1143">
        <v>0</v>
      </c>
      <c r="H85" s="1144" t="s">
        <v>23</v>
      </c>
      <c r="I85" s="1145"/>
      <c r="J85" s="1146"/>
      <c r="K85" s="1147"/>
    </row>
    <row r="86" ht="22.5" customHeight="1">
      <c r="A86" s="1148"/>
      <c r="B86" s="1149"/>
      <c r="C86" s="1150" t="s">
        <v>82</v>
      </c>
      <c r="D86" s="349">
        <v>0</v>
      </c>
      <c r="E86" s="1151"/>
      <c r="F86" s="1152"/>
      <c r="G86" s="1153"/>
      <c r="H86" s="1154"/>
      <c r="I86" s="1155"/>
      <c r="J86" s="1156"/>
      <c r="K86" s="1157"/>
    </row>
    <row r="87" ht="22.5" customHeight="1">
      <c r="A87" s="1158"/>
      <c r="B87" s="1159"/>
      <c r="C87" s="1160" t="s">
        <v>83</v>
      </c>
      <c r="D87" s="349">
        <f>IF(D86=0,0,ROUND((D81/D86-1)*100,2))</f>
        <v>0</v>
      </c>
      <c r="E87" s="1161" t="s">
        <v>22</v>
      </c>
      <c r="F87" s="1162">
        <v>0</v>
      </c>
      <c r="G87" s="1163">
        <v>70</v>
      </c>
      <c r="H87" s="1164" t="s">
        <v>23</v>
      </c>
      <c r="I87" s="1165"/>
      <c r="J87" s="1166"/>
      <c r="K87" s="1167"/>
    </row>
    <row r="88" ht="22.5" customHeight="1">
      <c r="A88" s="1168"/>
      <c r="B88" s="1169"/>
      <c r="C88" s="1170" t="s">
        <v>104</v>
      </c>
      <c r="D88" s="1171">
        <v>0</v>
      </c>
      <c r="E88" s="1172" t="s">
        <v>22</v>
      </c>
      <c r="F88" s="1173">
        <v>0</v>
      </c>
      <c r="G88" s="1174"/>
      <c r="H88" s="1175" t="s">
        <v>23</v>
      </c>
      <c r="I88" s="1176"/>
      <c r="J88" s="1177"/>
      <c r="K88" s="1178"/>
    </row>
    <row r="89" ht="22.5" customHeight="1">
      <c r="A89" s="1179"/>
      <c r="B89" s="1180"/>
      <c r="C89" s="1181" t="s">
        <v>105</v>
      </c>
      <c r="D89" s="349">
        <f>D84-D88</f>
        <v>0</v>
      </c>
      <c r="E89" s="1182" t="s">
        <v>22</v>
      </c>
      <c r="F89" s="1183">
        <v>0</v>
      </c>
      <c r="G89" s="1184"/>
      <c r="H89" s="1185" t="s">
        <v>23</v>
      </c>
      <c r="I89" s="1186"/>
      <c r="J89" s="1187"/>
      <c r="K89" s="1188"/>
    </row>
    <row r="90" ht="22.5" customHeight="1">
      <c r="A90" s="1189" t="s">
        <v>106</v>
      </c>
      <c r="B90" s="1190" t="s">
        <v>107</v>
      </c>
      <c r="C90" s="1191" t="s">
        <v>79</v>
      </c>
      <c r="D90" s="349">
        <v>0</v>
      </c>
      <c r="E90" s="1192"/>
      <c r="F90" s="1193"/>
      <c r="G90" s="1194"/>
      <c r="H90" s="1195"/>
      <c r="I90" s="1196"/>
      <c r="J90" s="1197"/>
      <c r="K90" s="1198"/>
    </row>
    <row r="91" ht="22.5" customHeight="1">
      <c r="A91" s="1199"/>
      <c r="B91" s="1200"/>
      <c r="C91" s="1201" t="s">
        <v>80</v>
      </c>
      <c r="D91" s="349">
        <v>0</v>
      </c>
      <c r="E91" s="1202"/>
      <c r="F91" s="1203"/>
      <c r="G91" s="1204"/>
      <c r="H91" s="1205"/>
      <c r="I91" s="1206"/>
      <c r="J91" s="1207"/>
      <c r="K91" s="1208"/>
    </row>
    <row r="92" ht="22.5" customHeight="1">
      <c r="A92" s="1209"/>
      <c r="B92" s="1210"/>
      <c r="C92" s="1211" t="s">
        <v>81</v>
      </c>
      <c r="D92" s="349">
        <f>IF(D90=0,0,ROUND(D91/D90*100,2))</f>
        <v>0</v>
      </c>
      <c r="E92" s="1212"/>
      <c r="F92" s="1213"/>
      <c r="G92" s="1214"/>
      <c r="H92" s="1215"/>
      <c r="I92" s="1216"/>
      <c r="J92" s="1217"/>
      <c r="K92" s="1218"/>
    </row>
    <row r="93" ht="22.5" customHeight="1">
      <c r="A93" s="1219"/>
      <c r="B93" s="1220"/>
      <c r="C93" s="1221" t="s">
        <v>82</v>
      </c>
      <c r="D93" s="349">
        <v>0</v>
      </c>
      <c r="E93" s="1222"/>
      <c r="F93" s="1223"/>
      <c r="G93" s="1224"/>
      <c r="H93" s="1225"/>
      <c r="I93" s="1226"/>
      <c r="J93" s="1227"/>
      <c r="K93" s="1228"/>
    </row>
    <row r="94" ht="22.5" customHeight="1">
      <c r="A94" s="1229"/>
      <c r="B94" s="1230"/>
      <c r="C94" s="1231" t="s">
        <v>83</v>
      </c>
      <c r="D94" s="349">
        <f>IF(D93=0,0,ROUND((D91/D93-1)*100,2))</f>
        <v>0</v>
      </c>
      <c r="E94" s="1232" t="s">
        <v>22</v>
      </c>
      <c r="F94" s="1233">
        <v>-30</v>
      </c>
      <c r="G94" s="1234">
        <v>30</v>
      </c>
      <c r="H94" s="1235" t="s">
        <v>23</v>
      </c>
      <c r="I94" s="1236"/>
      <c r="J94" s="1237"/>
      <c r="K94" s="1238"/>
    </row>
    <row r="95" ht="22.5" customHeight="1">
      <c r="A95" s="1239" t="s">
        <v>108</v>
      </c>
      <c r="B95" s="1240" t="s">
        <v>78</v>
      </c>
      <c r="C95" s="1241" t="s">
        <v>79</v>
      </c>
      <c r="D95" s="349">
        <v>0</v>
      </c>
      <c r="E95" s="1242"/>
      <c r="F95" s="1243"/>
      <c r="G95" s="1244"/>
      <c r="H95" s="1245"/>
      <c r="I95" s="1246"/>
      <c r="J95" s="1247"/>
      <c r="K95" s="1248"/>
    </row>
    <row r="96" ht="22.5" customHeight="1">
      <c r="A96" s="1249"/>
      <c r="B96" s="1250"/>
      <c r="C96" s="1251" t="s">
        <v>80</v>
      </c>
      <c r="D96" s="349">
        <v>0</v>
      </c>
      <c r="E96" s="1252"/>
      <c r="F96" s="1253"/>
      <c r="G96" s="1254"/>
      <c r="H96" s="1255"/>
      <c r="I96" s="1256"/>
      <c r="J96" s="1257"/>
      <c r="K96" s="1258"/>
    </row>
    <row r="97" ht="22.5" customHeight="1">
      <c r="A97" s="1259"/>
      <c r="B97" s="1260"/>
      <c r="C97" s="1261" t="s">
        <v>81</v>
      </c>
      <c r="D97" s="349">
        <f>IF(D95=0,0,ROUND(D96/D95*100,2))</f>
        <v>0</v>
      </c>
      <c r="E97" s="1262" t="s">
        <v>22</v>
      </c>
      <c r="F97" s="1263">
        <v>95</v>
      </c>
      <c r="G97" s="1264">
        <v>105</v>
      </c>
      <c r="H97" s="1265" t="s">
        <v>23</v>
      </c>
      <c r="I97" s="1266"/>
      <c r="J97" s="1267"/>
      <c r="K97" s="1268"/>
    </row>
    <row r="98" ht="22.5" customHeight="1">
      <c r="A98" s="1269"/>
      <c r="B98" s="1270"/>
      <c r="C98" s="1271" t="s">
        <v>82</v>
      </c>
      <c r="D98" s="349">
        <v>0</v>
      </c>
      <c r="E98" s="1272"/>
      <c r="F98" s="1273"/>
      <c r="G98" s="1274"/>
      <c r="H98" s="1275"/>
      <c r="I98" s="1276"/>
      <c r="J98" s="1277"/>
      <c r="K98" s="1278"/>
    </row>
    <row r="99" ht="22.5" customHeight="1">
      <c r="A99" s="1279"/>
      <c r="B99" s="1280"/>
      <c r="C99" s="1281" t="s">
        <v>83</v>
      </c>
      <c r="D99" s="349">
        <f>IF(D98=0,0,ROUND((D96/D98-1)*100,2))</f>
        <v>0</v>
      </c>
      <c r="E99" s="1282" t="s">
        <v>22</v>
      </c>
      <c r="F99" s="1283">
        <v>0</v>
      </c>
      <c r="G99" s="1284">
        <v>15</v>
      </c>
      <c r="H99" s="1285" t="s">
        <v>23</v>
      </c>
      <c r="I99" s="1286"/>
      <c r="J99" s="1287"/>
      <c r="K99" s="1288"/>
    </row>
    <row r="100" ht="22.5" customHeight="1">
      <c r="A100" s="1289" t="s">
        <v>109</v>
      </c>
      <c r="B100" s="1290" t="s">
        <v>110</v>
      </c>
      <c r="C100" s="1291" t="s">
        <v>79</v>
      </c>
      <c r="D100" s="349">
        <v>0</v>
      </c>
      <c r="E100" s="1292"/>
      <c r="F100" s="1293"/>
      <c r="G100" s="1294"/>
      <c r="H100" s="1295"/>
      <c r="I100" s="1296"/>
      <c r="J100" s="1297"/>
      <c r="K100" s="1298"/>
    </row>
    <row r="101" ht="22.5" customHeight="1">
      <c r="A101" s="1299"/>
      <c r="B101" s="1300"/>
      <c r="C101" s="1301" t="s">
        <v>80</v>
      </c>
      <c r="D101" s="349">
        <v>0</v>
      </c>
      <c r="E101" s="1302"/>
      <c r="F101" s="1303"/>
      <c r="G101" s="1304"/>
      <c r="H101" s="1305"/>
      <c r="I101" s="1306"/>
      <c r="J101" s="1307"/>
      <c r="K101" s="1308"/>
    </row>
    <row r="102" ht="22.5" customHeight="1">
      <c r="A102" s="1309"/>
      <c r="B102" s="1310"/>
      <c r="C102" s="1311" t="s">
        <v>81</v>
      </c>
      <c r="D102" s="349">
        <f>IF(D100=0,0,ROUND(D101/D100*100,2))</f>
        <v>0</v>
      </c>
      <c r="E102" s="1312" t="s">
        <v>22</v>
      </c>
      <c r="F102" s="1313">
        <v>95</v>
      </c>
      <c r="G102" s="1314">
        <v>105</v>
      </c>
      <c r="H102" s="1315" t="s">
        <v>23</v>
      </c>
      <c r="I102" s="1316"/>
      <c r="J102" s="1317"/>
      <c r="K102" s="1318"/>
    </row>
    <row r="103" ht="22.5" customHeight="1">
      <c r="A103" s="1319"/>
      <c r="B103" s="1320"/>
      <c r="C103" s="1321" t="s">
        <v>82</v>
      </c>
      <c r="D103" s="349">
        <v>0</v>
      </c>
      <c r="E103" s="1322"/>
      <c r="F103" s="1323"/>
      <c r="G103" s="1324"/>
      <c r="H103" s="1325"/>
      <c r="I103" s="1326"/>
      <c r="J103" s="1327"/>
      <c r="K103" s="1328"/>
    </row>
    <row r="104" ht="22.5" customHeight="1">
      <c r="A104" s="1329"/>
      <c r="B104" s="1330"/>
      <c r="C104" s="1331" t="s">
        <v>83</v>
      </c>
      <c r="D104" s="349">
        <f>IF(D103=0,0,ROUND((D101/D103-1)*100,2))</f>
        <v>0</v>
      </c>
      <c r="E104" s="1332" t="s">
        <v>22</v>
      </c>
      <c r="F104" s="1333">
        <v>0</v>
      </c>
      <c r="G104" s="1334">
        <v>15</v>
      </c>
      <c r="H104" s="1335" t="s">
        <v>23</v>
      </c>
      <c r="I104" s="1336"/>
      <c r="J104" s="1337"/>
      <c r="K104" s="1338"/>
    </row>
    <row r="105" ht="22.5" customHeight="1">
      <c r="A105" s="1339" t="s">
        <v>111</v>
      </c>
      <c r="B105" s="1340" t="s">
        <v>112</v>
      </c>
      <c r="C105" s="1341" t="s">
        <v>79</v>
      </c>
      <c r="D105" s="349">
        <v>0</v>
      </c>
      <c r="E105" s="1342"/>
      <c r="F105" s="1343"/>
      <c r="G105" s="1344"/>
      <c r="H105" s="1345"/>
      <c r="I105" s="1346"/>
      <c r="J105" s="1347"/>
      <c r="K105" s="1348"/>
    </row>
    <row r="106" ht="22.5" customHeight="1">
      <c r="A106" s="1349"/>
      <c r="B106" s="1350"/>
      <c r="C106" s="1351" t="s">
        <v>80</v>
      </c>
      <c r="D106" s="349">
        <v>0</v>
      </c>
      <c r="E106" s="1352" t="s">
        <v>22</v>
      </c>
      <c r="F106" s="1353">
        <v>0</v>
      </c>
      <c r="G106" s="1354">
        <v>0</v>
      </c>
      <c r="H106" s="1355" t="s">
        <v>23</v>
      </c>
      <c r="I106" s="1356"/>
      <c r="J106" s="1357"/>
      <c r="K106" s="1358"/>
    </row>
    <row r="107" ht="22.5" customHeight="1">
      <c r="A107" s="1359"/>
      <c r="B107" s="1360"/>
      <c r="C107" s="1361" t="s">
        <v>81</v>
      </c>
      <c r="D107" s="349">
        <f>IF(D105=0,0,ROUND(D106/D105*100,2))</f>
        <v>0</v>
      </c>
      <c r="E107" s="1362" t="s">
        <v>22</v>
      </c>
      <c r="F107" s="1363">
        <v>95</v>
      </c>
      <c r="G107" s="1364">
        <v>105</v>
      </c>
      <c r="H107" s="1365" t="s">
        <v>23</v>
      </c>
      <c r="I107" s="1366"/>
      <c r="J107" s="1367"/>
      <c r="K107" s="1368"/>
    </row>
    <row r="108" ht="22.5" customHeight="1">
      <c r="A108" s="1369"/>
      <c r="B108" s="1370"/>
      <c r="C108" s="1371" t="s">
        <v>82</v>
      </c>
      <c r="D108" s="349">
        <v>0</v>
      </c>
      <c r="E108" s="1372"/>
      <c r="F108" s="1373"/>
      <c r="G108" s="1374"/>
      <c r="H108" s="1375"/>
      <c r="I108" s="1376"/>
      <c r="J108" s="1377"/>
      <c r="K108" s="1378"/>
    </row>
    <row r="109" ht="22.5" customHeight="1">
      <c r="A109" s="1379"/>
      <c r="B109" s="1380"/>
      <c r="C109" s="1381" t="s">
        <v>83</v>
      </c>
      <c r="D109" s="684">
        <f>IF(D108=0,0,ROUND((D106-D108)/D108*100,2))</f>
        <v>0</v>
      </c>
      <c r="E109" s="1382"/>
      <c r="F109" s="1383"/>
      <c r="G109" s="1384"/>
      <c r="H109" s="1385"/>
      <c r="I109" s="1386"/>
      <c r="J109" s="1387"/>
      <c r="K109" s="1388"/>
    </row>
    <row r="110" ht="22.5" customHeight="1">
      <c r="A110" s="1389" t="s">
        <v>113</v>
      </c>
      <c r="B110" s="1390" t="s">
        <v>114</v>
      </c>
      <c r="C110" s="1391" t="s">
        <v>79</v>
      </c>
      <c r="D110" s="695">
        <v>0</v>
      </c>
      <c r="E110" s="1392"/>
      <c r="F110" s="1393"/>
      <c r="G110" s="1394"/>
      <c r="H110" s="1395"/>
      <c r="I110" s="1396"/>
      <c r="J110" s="1397"/>
      <c r="K110" s="1398"/>
    </row>
    <row r="111" ht="22.5" customHeight="1">
      <c r="A111" s="1399"/>
      <c r="B111" s="1400"/>
      <c r="C111" s="1401" t="s">
        <v>80</v>
      </c>
      <c r="D111" s="349">
        <v>0</v>
      </c>
      <c r="E111" s="1402"/>
      <c r="F111" s="1403"/>
      <c r="G111" s="1404"/>
      <c r="H111" s="1405"/>
      <c r="I111" s="1406"/>
      <c r="J111" s="1407"/>
      <c r="K111" s="1408"/>
    </row>
    <row r="112" ht="22.5" customHeight="1">
      <c r="A112" s="1409"/>
      <c r="B112" s="1410"/>
      <c r="C112" s="1411" t="s">
        <v>115</v>
      </c>
      <c r="D112" s="1412">
        <v>0</v>
      </c>
      <c r="E112" s="1413"/>
      <c r="F112" s="1414"/>
      <c r="G112" s="1415"/>
      <c r="H112" s="1416"/>
      <c r="I112" s="1417"/>
      <c r="J112" s="1418"/>
      <c r="K112" s="1419"/>
    </row>
    <row r="113" ht="22.5" customHeight="1">
      <c r="A113" s="1420"/>
      <c r="B113" s="1421"/>
      <c r="C113" s="1422" t="s">
        <v>81</v>
      </c>
      <c r="D113" s="349">
        <f>IF(D110=0,0,ROUND(D111/D110*100,2))</f>
        <v>0</v>
      </c>
      <c r="E113" s="1423" t="s">
        <v>22</v>
      </c>
      <c r="F113" s="1424">
        <v>95</v>
      </c>
      <c r="G113" s="1425">
        <v>105</v>
      </c>
      <c r="H113" s="1426" t="s">
        <v>23</v>
      </c>
      <c r="I113" s="1427"/>
      <c r="J113" s="1428"/>
      <c r="K113" s="1429"/>
    </row>
    <row r="114" ht="22.5" customHeight="1">
      <c r="A114" s="1430"/>
      <c r="B114" s="1431"/>
      <c r="C114" s="1432" t="s">
        <v>82</v>
      </c>
      <c r="D114" s="349">
        <v>0</v>
      </c>
      <c r="E114" s="1433"/>
      <c r="F114" s="1434"/>
      <c r="G114" s="1435"/>
      <c r="H114" s="1436"/>
      <c r="I114" s="1437"/>
      <c r="J114" s="1438"/>
      <c r="K114" s="1439"/>
    </row>
    <row r="115" ht="22.5" customHeight="1">
      <c r="A115" s="1440"/>
      <c r="B115" s="1441"/>
      <c r="C115" s="1442" t="s">
        <v>115</v>
      </c>
      <c r="D115" s="1443">
        <v>0</v>
      </c>
      <c r="E115" s="1444"/>
      <c r="F115" s="1445"/>
      <c r="G115" s="1446"/>
      <c r="H115" s="1447"/>
      <c r="I115" s="1448"/>
      <c r="J115" s="1449"/>
      <c r="K115" s="1450"/>
    </row>
    <row r="116" ht="22.5" customHeight="1">
      <c r="A116" s="1451"/>
      <c r="B116" s="1452"/>
      <c r="C116" s="1453" t="s">
        <v>83</v>
      </c>
      <c r="D116" s="695">
        <f>IF(D114=0,0,ROUND((D111/D114-1)*100,2))</f>
        <v>0</v>
      </c>
      <c r="E116" s="1454" t="s">
        <v>22</v>
      </c>
      <c r="F116" s="1455">
        <v>-10</v>
      </c>
      <c r="G116" s="1456">
        <v>30</v>
      </c>
      <c r="H116" s="1457" t="s">
        <v>23</v>
      </c>
      <c r="I116" s="1458"/>
      <c r="J116" s="1459"/>
      <c r="K116" s="1460"/>
    </row>
    <row r="117" ht="22.5" customHeight="1">
      <c r="A117" s="1461" t="s">
        <v>116</v>
      </c>
      <c r="B117" s="1462" t="s">
        <v>87</v>
      </c>
      <c r="C117" s="1463" t="s">
        <v>79</v>
      </c>
      <c r="D117" s="349">
        <v>0</v>
      </c>
      <c r="E117" s="1464"/>
      <c r="F117" s="1465"/>
      <c r="G117" s="1466"/>
      <c r="H117" s="1467"/>
      <c r="I117" s="1468"/>
      <c r="J117" s="1469"/>
      <c r="K117" s="1470"/>
    </row>
    <row r="118" ht="22.5" customHeight="1">
      <c r="A118" s="1471"/>
      <c r="B118" s="1472"/>
      <c r="C118" s="1473" t="s">
        <v>80</v>
      </c>
      <c r="D118" s="349">
        <v>0</v>
      </c>
      <c r="E118" s="1474"/>
      <c r="F118" s="1475"/>
      <c r="G118" s="1476"/>
      <c r="H118" s="1477"/>
      <c r="I118" s="1478"/>
      <c r="J118" s="1479"/>
      <c r="K118" s="1480"/>
    </row>
    <row r="119" ht="22.5" customHeight="1">
      <c r="A119" s="1481"/>
      <c r="B119" s="1482"/>
      <c r="C119" s="1483" t="s">
        <v>81</v>
      </c>
      <c r="D119" s="349">
        <f>IF(D117=0,0,ROUND(D118/D117*100,2))</f>
        <v>0</v>
      </c>
      <c r="E119" s="1484"/>
      <c r="F119" s="1485"/>
      <c r="G119" s="1486"/>
      <c r="H119" s="1487"/>
      <c r="I119" s="1488"/>
      <c r="J119" s="1489"/>
      <c r="K119" s="1490"/>
    </row>
    <row r="120" ht="22.5" customHeight="1">
      <c r="A120" s="1491"/>
      <c r="B120" s="1492"/>
      <c r="C120" s="1493" t="s">
        <v>82</v>
      </c>
      <c r="D120" s="349">
        <v>0</v>
      </c>
      <c r="E120" s="1494"/>
      <c r="F120" s="1495"/>
      <c r="G120" s="1496"/>
      <c r="H120" s="1497"/>
      <c r="I120" s="1498"/>
      <c r="J120" s="1499"/>
      <c r="K120" s="1500"/>
    </row>
    <row r="121" ht="22.5" customHeight="1">
      <c r="A121" s="1501"/>
      <c r="B121" s="1502"/>
      <c r="C121" s="1503" t="s">
        <v>83</v>
      </c>
      <c r="D121" s="349">
        <f>IF(D120=0,0,ROUND((D118/D120-1)*100,2))</f>
        <v>0</v>
      </c>
      <c r="E121" s="1504" t="s">
        <v>22</v>
      </c>
      <c r="F121" s="1505">
        <v>-30</v>
      </c>
      <c r="G121" s="1506">
        <v>30</v>
      </c>
      <c r="H121" s="1507" t="s">
        <v>23</v>
      </c>
      <c r="I121" s="1508"/>
      <c r="J121" s="1509"/>
      <c r="K121" s="1510"/>
    </row>
    <row r="122" ht="22.5" customHeight="1">
      <c r="A122" s="1511" t="s">
        <v>117</v>
      </c>
      <c r="B122" s="1512" t="s">
        <v>118</v>
      </c>
      <c r="C122" s="1513" t="s">
        <v>119</v>
      </c>
      <c r="D122" s="349">
        <v>0</v>
      </c>
      <c r="E122" s="1514" t="s">
        <v>22</v>
      </c>
      <c r="F122" s="1515">
        <v>0</v>
      </c>
      <c r="G122" s="1516"/>
      <c r="H122" s="1517" t="s">
        <v>23</v>
      </c>
      <c r="I122" s="1518"/>
      <c r="J122" s="1519"/>
      <c r="K122" s="1520"/>
    </row>
    <row r="123" ht="22.5" customHeight="1">
      <c r="A123" s="1521"/>
      <c r="B123" s="1522"/>
      <c r="C123" s="1523" t="s">
        <v>120</v>
      </c>
      <c r="D123" s="349">
        <v>0</v>
      </c>
      <c r="E123" s="1524" t="s">
        <v>22</v>
      </c>
      <c r="F123" s="1525">
        <v>0</v>
      </c>
      <c r="G123" s="1526"/>
      <c r="H123" s="1527" t="s">
        <v>23</v>
      </c>
      <c r="I123" s="1528"/>
      <c r="J123" s="1529"/>
      <c r="K123" s="1530"/>
    </row>
    <row r="124" ht="22.5" customHeight="1">
      <c r="A124" s="1531"/>
      <c r="B124" s="1532"/>
      <c r="C124" s="1533" t="s">
        <v>121</v>
      </c>
      <c r="D124" s="349">
        <f>IF(D96=0,0,D123/D96)*12</f>
        <v>0</v>
      </c>
      <c r="E124" s="1534" t="s">
        <v>22</v>
      </c>
      <c r="F124" s="1535">
        <v>6</v>
      </c>
      <c r="G124" s="1536"/>
      <c r="H124" s="1537" t="s">
        <v>23</v>
      </c>
      <c r="I124" s="1538"/>
      <c r="J124" s="1539"/>
      <c r="K124" s="1540"/>
    </row>
    <row r="125" ht="22.5" customHeight="1">
      <c r="A125" s="1541" t="s">
        <v>122</v>
      </c>
      <c r="B125" s="1542"/>
      <c r="C125" s="1543"/>
      <c r="D125" s="1544"/>
      <c r="E125" s="1545"/>
      <c r="F125" s="1546"/>
      <c r="G125" s="1547"/>
      <c r="H125" s="1548"/>
      <c r="I125" s="1549"/>
      <c r="J125" s="1550"/>
      <c r="K125" s="1551"/>
    </row>
    <row r="126" ht="22.5" customHeight="1">
      <c r="A126" s="1552" t="s">
        <v>123</v>
      </c>
      <c r="B126" s="1553" t="s">
        <v>124</v>
      </c>
      <c r="C126" s="1554" t="s">
        <v>125</v>
      </c>
      <c r="D126" s="1555">
        <v>0</v>
      </c>
      <c r="E126" s="1556"/>
      <c r="F126" s="1557"/>
      <c r="G126" s="1558"/>
      <c r="H126" s="1559"/>
      <c r="I126" s="1560"/>
      <c r="J126" s="1561"/>
      <c r="K126" s="1562"/>
    </row>
    <row r="127" ht="22.5" customHeight="1">
      <c r="A127" s="1563"/>
      <c r="B127" s="1564"/>
      <c r="C127" s="1565" t="s">
        <v>126</v>
      </c>
      <c r="D127" s="1555">
        <v>0</v>
      </c>
      <c r="E127" s="1566"/>
      <c r="F127" s="1567"/>
      <c r="G127" s="1568"/>
      <c r="H127" s="1569"/>
      <c r="I127" s="1570"/>
      <c r="J127" s="1571"/>
      <c r="K127" s="1572"/>
    </row>
    <row r="128" ht="22.5" customHeight="1">
      <c r="A128" s="1573"/>
      <c r="B128" s="1574"/>
      <c r="C128" s="1575" t="s">
        <v>83</v>
      </c>
      <c r="D128" s="349">
        <f>IF(D127=0,0,ROUND((D126/D127-1)*100,2))</f>
        <v>0</v>
      </c>
      <c r="E128" s="1576" t="s">
        <v>22</v>
      </c>
      <c r="F128" s="1577">
        <v>0</v>
      </c>
      <c r="G128" s="1578">
        <v>10</v>
      </c>
      <c r="H128" s="1579" t="s">
        <v>23</v>
      </c>
      <c r="I128" s="1580"/>
      <c r="J128" s="1581"/>
      <c r="K128" s="1582"/>
    </row>
    <row r="129" ht="22.5" customHeight="1">
      <c r="A129" s="1583" t="s">
        <v>127</v>
      </c>
      <c r="B129" s="1584" t="s">
        <v>128</v>
      </c>
      <c r="C129" s="1585" t="s">
        <v>125</v>
      </c>
      <c r="D129" s="1555">
        <v>0</v>
      </c>
      <c r="E129" s="1586"/>
      <c r="F129" s="1587"/>
      <c r="G129" s="1588"/>
      <c r="H129" s="1589"/>
      <c r="I129" s="1590"/>
      <c r="J129" s="1591"/>
      <c r="K129" s="1592"/>
    </row>
    <row r="130" ht="22.5" customHeight="1">
      <c r="A130" s="1593"/>
      <c r="B130" s="1594"/>
      <c r="C130" s="1595" t="s">
        <v>126</v>
      </c>
      <c r="D130" s="1555">
        <v>0</v>
      </c>
      <c r="E130" s="1596"/>
      <c r="F130" s="1597"/>
      <c r="G130" s="1598"/>
      <c r="H130" s="1599"/>
      <c r="I130" s="1600"/>
      <c r="J130" s="1601"/>
      <c r="K130" s="1602"/>
    </row>
    <row r="131" ht="22.5" customHeight="1">
      <c r="A131" s="1603"/>
      <c r="B131" s="1604"/>
      <c r="C131" s="1605" t="s">
        <v>83</v>
      </c>
      <c r="D131" s="349">
        <f>IF(D130=0,0,ROUND((D129/D130-1)*100,2))</f>
        <v>0</v>
      </c>
      <c r="E131" s="1606" t="s">
        <v>22</v>
      </c>
      <c r="F131" s="1607">
        <v>0</v>
      </c>
      <c r="G131" s="1608">
        <v>10</v>
      </c>
      <c r="H131" s="1609" t="s">
        <v>23</v>
      </c>
      <c r="I131" s="1610"/>
      <c r="J131" s="1611"/>
      <c r="K131" s="1612"/>
    </row>
    <row r="132" ht="22.5" customHeight="1">
      <c r="A132" s="1613" t="s">
        <v>129</v>
      </c>
      <c r="B132" s="1614" t="s">
        <v>130</v>
      </c>
      <c r="C132" s="1615" t="s">
        <v>125</v>
      </c>
      <c r="D132" s="1555">
        <f>D129-D136</f>
        <v>0</v>
      </c>
      <c r="E132" s="1616"/>
      <c r="F132" s="1617"/>
      <c r="G132" s="1618"/>
      <c r="H132" s="1619"/>
      <c r="I132" s="1620"/>
      <c r="J132" s="1621"/>
      <c r="K132" s="1622"/>
    </row>
    <row r="133" ht="22.5" customHeight="1">
      <c r="A133" s="1623"/>
      <c r="B133" s="1624"/>
      <c r="C133" s="1625" t="s">
        <v>126</v>
      </c>
      <c r="D133" s="1555">
        <f>D130-D137</f>
        <v>0</v>
      </c>
      <c r="E133" s="1626"/>
      <c r="F133" s="1627"/>
      <c r="G133" s="1628"/>
      <c r="H133" s="1629"/>
      <c r="I133" s="1630"/>
      <c r="J133" s="1631"/>
      <c r="K133" s="1632"/>
    </row>
    <row r="134" ht="22.5" customHeight="1">
      <c r="A134" s="1633"/>
      <c r="B134" s="1634"/>
      <c r="C134" s="1635" t="s">
        <v>83</v>
      </c>
      <c r="D134" s="349">
        <f>IF(D133=0,0,ROUND((D132/D133-1)*100,2))</f>
        <v>0</v>
      </c>
      <c r="E134" s="1636" t="s">
        <v>22</v>
      </c>
      <c r="F134" s="1637">
        <v>0</v>
      </c>
      <c r="G134" s="1638">
        <v>10</v>
      </c>
      <c r="H134" s="1639" t="s">
        <v>23</v>
      </c>
      <c r="I134" s="1640"/>
      <c r="J134" s="1641"/>
      <c r="K134" s="1642"/>
    </row>
    <row r="135" ht="22.5" customHeight="1">
      <c r="A135" s="1643"/>
      <c r="B135" s="1644"/>
      <c r="C135" s="1645" t="s">
        <v>131</v>
      </c>
      <c r="D135" s="1555">
        <v>0</v>
      </c>
      <c r="E135" s="1646" t="s">
        <v>22</v>
      </c>
      <c r="F135" s="1647">
        <f>IF(D132&lt;=D133,D132,D133)</f>
        <v>0</v>
      </c>
      <c r="G135" s="1648">
        <f>IF(D132&lt;=D133,D133,D132)</f>
        <v>0</v>
      </c>
      <c r="H135" s="1649" t="s">
        <v>23</v>
      </c>
      <c r="I135" s="1650"/>
      <c r="J135" s="1651"/>
      <c r="K135" s="1652"/>
    </row>
    <row r="136" ht="22.5" customHeight="1">
      <c r="A136" s="1653" t="s">
        <v>132</v>
      </c>
      <c r="B136" s="1654" t="s">
        <v>133</v>
      </c>
      <c r="C136" s="1655" t="s">
        <v>125</v>
      </c>
      <c r="D136" s="1555">
        <v>0</v>
      </c>
      <c r="E136" s="1656"/>
      <c r="F136" s="1657"/>
      <c r="G136" s="1658"/>
      <c r="H136" s="1659"/>
      <c r="I136" s="1660"/>
      <c r="J136" s="1661"/>
      <c r="K136" s="1662"/>
    </row>
    <row r="137" ht="22.5" customHeight="1">
      <c r="A137" s="1663"/>
      <c r="B137" s="1664"/>
      <c r="C137" s="1665" t="s">
        <v>126</v>
      </c>
      <c r="D137" s="1555">
        <v>0</v>
      </c>
      <c r="E137" s="1666"/>
      <c r="F137" s="1667"/>
      <c r="G137" s="1668"/>
      <c r="H137" s="1669"/>
      <c r="I137" s="1670"/>
      <c r="J137" s="1671"/>
      <c r="K137" s="1672"/>
    </row>
    <row r="138" ht="22.5" customHeight="1">
      <c r="A138" s="1673"/>
      <c r="B138" s="1674"/>
      <c r="C138" s="1675" t="s">
        <v>83</v>
      </c>
      <c r="D138" s="349">
        <f>IF(D137=0,0,ROUND((D136/D137-1)*100,2))</f>
        <v>0</v>
      </c>
      <c r="E138" s="1676" t="s">
        <v>22</v>
      </c>
      <c r="F138" s="1677">
        <v>0</v>
      </c>
      <c r="G138" s="1678">
        <v>10</v>
      </c>
      <c r="H138" s="1679" t="s">
        <v>23</v>
      </c>
      <c r="I138" s="1680"/>
      <c r="J138" s="1681"/>
      <c r="K138" s="1682"/>
    </row>
    <row r="139" ht="22.5" customHeight="1">
      <c r="A139" s="1683"/>
      <c r="B139" s="1684"/>
      <c r="C139" s="1685" t="s">
        <v>131</v>
      </c>
      <c r="D139" s="1555">
        <v>0</v>
      </c>
      <c r="E139" s="1686" t="s">
        <v>22</v>
      </c>
      <c r="F139" s="1687">
        <f>IF(D136&lt;=D137,D136,D137)</f>
        <v>0</v>
      </c>
      <c r="G139" s="1688">
        <f>IF(D136&lt;=D137,D137,D136)</f>
        <v>0</v>
      </c>
      <c r="H139" s="1689" t="s">
        <v>23</v>
      </c>
      <c r="I139" s="1690"/>
      <c r="J139" s="1691"/>
      <c r="K139" s="1692"/>
    </row>
    <row r="140" ht="22.5" customHeight="1">
      <c r="A140" s="1693" t="s">
        <v>134</v>
      </c>
      <c r="B140" s="1694" t="s">
        <v>135</v>
      </c>
      <c r="C140" s="1695" t="s">
        <v>125</v>
      </c>
      <c r="D140" s="1555">
        <v>0</v>
      </c>
      <c r="E140" s="1696"/>
      <c r="F140" s="1697"/>
      <c r="G140" s="1698"/>
      <c r="H140" s="1699"/>
      <c r="I140" s="1700"/>
      <c r="J140" s="1701"/>
      <c r="K140" s="1702"/>
    </row>
    <row r="141" ht="22.5" customHeight="1">
      <c r="A141" s="1703"/>
      <c r="B141" s="1704"/>
      <c r="C141" s="1705" t="s">
        <v>126</v>
      </c>
      <c r="D141" s="1555">
        <v>0</v>
      </c>
      <c r="E141" s="1706"/>
      <c r="F141" s="1707"/>
      <c r="G141" s="1708"/>
      <c r="H141" s="1709"/>
      <c r="I141" s="1710"/>
      <c r="J141" s="1711"/>
      <c r="K141" s="1712"/>
    </row>
    <row r="142" ht="22.5" customHeight="1">
      <c r="A142" s="1713"/>
      <c r="B142" s="1714"/>
      <c r="C142" s="1715" t="s">
        <v>83</v>
      </c>
      <c r="D142" s="349">
        <f>IF(D141=0,0,ROUND((D140/D141-1)*100,2))</f>
        <v>0</v>
      </c>
      <c r="E142" s="1716" t="s">
        <v>22</v>
      </c>
      <c r="F142" s="1717">
        <v>-50</v>
      </c>
      <c r="G142" s="1718">
        <v>0</v>
      </c>
      <c r="H142" s="1719" t="s">
        <v>23</v>
      </c>
      <c r="I142" s="1720"/>
      <c r="J142" s="1721"/>
      <c r="K142" s="1722"/>
    </row>
    <row r="143" ht="22.5" customHeight="1">
      <c r="A143" s="1723"/>
      <c r="B143" s="1724"/>
      <c r="C143" s="1725" t="s">
        <v>131</v>
      </c>
      <c r="D143" s="1555">
        <v>0</v>
      </c>
      <c r="E143" s="1726" t="s">
        <v>22</v>
      </c>
      <c r="F143" s="1727">
        <f>IF(D140&lt;=D141,D140,D141)</f>
        <v>0</v>
      </c>
      <c r="G143" s="1728">
        <f>IF(D140&lt;=D141,D141,D140)</f>
        <v>0</v>
      </c>
      <c r="H143" s="1729" t="s">
        <v>23</v>
      </c>
      <c r="I143" s="1730"/>
      <c r="J143" s="1731"/>
      <c r="K143" s="1732"/>
    </row>
    <row r="144" ht="22.5" customHeight="1">
      <c r="A144" s="1733" t="s">
        <v>136</v>
      </c>
      <c r="B144" s="1734" t="s">
        <v>137</v>
      </c>
      <c r="C144" s="1735" t="s">
        <v>125</v>
      </c>
      <c r="D144" s="1555">
        <v>0</v>
      </c>
      <c r="E144" s="1736"/>
      <c r="F144" s="1737"/>
      <c r="G144" s="1738"/>
      <c r="H144" s="1739"/>
      <c r="I144" s="1740"/>
      <c r="J144" s="1741"/>
      <c r="K144" s="1742"/>
    </row>
    <row r="145" ht="22.5" customHeight="1">
      <c r="A145" s="1743"/>
      <c r="B145" s="1744"/>
      <c r="C145" s="1745" t="s">
        <v>126</v>
      </c>
      <c r="D145" s="1555">
        <v>0</v>
      </c>
      <c r="E145" s="1746"/>
      <c r="F145" s="1747"/>
      <c r="G145" s="1748"/>
      <c r="H145" s="1749"/>
      <c r="I145" s="1750"/>
      <c r="J145" s="1751"/>
      <c r="K145" s="1752"/>
    </row>
    <row r="146" ht="22.5" customHeight="1">
      <c r="A146" s="1753"/>
      <c r="B146" s="1754"/>
      <c r="C146" s="1755" t="s">
        <v>83</v>
      </c>
      <c r="D146" s="349">
        <f>IF(D145=0,0,ROUND((D144/D145-1)*100,2))</f>
        <v>0</v>
      </c>
      <c r="E146" s="1756" t="s">
        <v>22</v>
      </c>
      <c r="F146" s="1757">
        <v>0</v>
      </c>
      <c r="G146" s="1758">
        <v>10</v>
      </c>
      <c r="H146" s="1759" t="s">
        <v>23</v>
      </c>
      <c r="I146" s="1760"/>
      <c r="J146" s="1761"/>
      <c r="K146" s="1762"/>
    </row>
    <row r="147" ht="22.5" customHeight="1">
      <c r="A147" s="1763"/>
      <c r="B147" s="1764"/>
      <c r="C147" s="1765" t="s">
        <v>131</v>
      </c>
      <c r="D147" s="1555">
        <v>0</v>
      </c>
      <c r="E147" s="1766" t="s">
        <v>22</v>
      </c>
      <c r="F147" s="1767">
        <f>IF(D144&lt;=D145,D144,D145)</f>
        <v>0</v>
      </c>
      <c r="G147" s="1768">
        <f>IF(D144&lt;=D145,D145,D144)</f>
        <v>0</v>
      </c>
      <c r="H147" s="1769" t="s">
        <v>23</v>
      </c>
      <c r="I147" s="1770"/>
      <c r="J147" s="1771"/>
      <c r="K147" s="1772"/>
    </row>
    <row r="148" ht="22.5" customHeight="1">
      <c r="A148" s="1773" t="s">
        <v>138</v>
      </c>
      <c r="B148" s="1774" t="s">
        <v>87</v>
      </c>
      <c r="C148" s="1775" t="s">
        <v>139</v>
      </c>
      <c r="D148" s="1555">
        <v>0</v>
      </c>
      <c r="E148" s="1776"/>
      <c r="F148" s="1777"/>
      <c r="G148" s="1778"/>
      <c r="H148" s="1779"/>
      <c r="I148" s="1780"/>
      <c r="J148" s="1781"/>
      <c r="K148" s="1782"/>
    </row>
    <row r="149" ht="22.5" customHeight="1">
      <c r="A149" s="1783"/>
      <c r="B149" s="1784"/>
      <c r="C149" s="1785" t="s">
        <v>140</v>
      </c>
      <c r="D149" s="1555">
        <v>0</v>
      </c>
      <c r="E149" s="1786"/>
      <c r="F149" s="1787"/>
      <c r="G149" s="1788"/>
      <c r="H149" s="1789"/>
      <c r="I149" s="1790"/>
      <c r="J149" s="1791"/>
      <c r="K149" s="1792"/>
    </row>
    <row r="150" ht="22.5" customHeight="1">
      <c r="A150" s="1793"/>
      <c r="B150" s="1794"/>
      <c r="C150" s="1795" t="s">
        <v>83</v>
      </c>
      <c r="D150" s="349">
        <f>IF(D149=0,0,ROUND((D148/D149-1)*100,2))</f>
        <v>0</v>
      </c>
      <c r="E150" s="1796" t="s">
        <v>22</v>
      </c>
      <c r="F150" s="1797">
        <v>0</v>
      </c>
      <c r="G150" s="1798">
        <v>25</v>
      </c>
      <c r="H150" s="1799" t="s">
        <v>23</v>
      </c>
      <c r="I150" s="1800"/>
      <c r="J150" s="1801"/>
      <c r="K150" s="1802"/>
    </row>
    <row r="151" ht="22.5" customHeight="1">
      <c r="A151" s="1803" t="s">
        <v>141</v>
      </c>
      <c r="B151" s="1804" t="s">
        <v>87</v>
      </c>
      <c r="C151" s="1805" t="s">
        <v>139</v>
      </c>
      <c r="D151" s="1555">
        <v>0</v>
      </c>
      <c r="E151" s="1806"/>
      <c r="F151" s="1807"/>
      <c r="G151" s="1808"/>
      <c r="H151" s="1809"/>
      <c r="I151" s="1810"/>
      <c r="J151" s="1811"/>
      <c r="K151" s="1812"/>
    </row>
    <row r="152" ht="22.5" customHeight="1">
      <c r="A152" s="1813"/>
      <c r="B152" s="1814"/>
      <c r="C152" s="1815" t="s">
        <v>140</v>
      </c>
      <c r="D152" s="1555">
        <v>0</v>
      </c>
      <c r="E152" s="1816"/>
      <c r="F152" s="1817"/>
      <c r="G152" s="1818"/>
      <c r="H152" s="1819"/>
      <c r="I152" s="1820"/>
      <c r="J152" s="1821"/>
      <c r="K152" s="1822"/>
    </row>
    <row r="153" ht="22.5" customHeight="1">
      <c r="A153" s="1823"/>
      <c r="B153" s="1824"/>
      <c r="C153" s="1825" t="s">
        <v>83</v>
      </c>
      <c r="D153" s="684">
        <f>IF(D152=0,0,ROUND((D151/D152-1)*100,2))</f>
        <v>0</v>
      </c>
      <c r="E153" s="1826" t="s">
        <v>22</v>
      </c>
      <c r="F153" s="1827">
        <v>0</v>
      </c>
      <c r="G153" s="1828">
        <v>30</v>
      </c>
      <c r="H153" s="1829" t="s">
        <v>23</v>
      </c>
      <c r="I153" s="1830"/>
      <c r="J153" s="1831"/>
      <c r="K153" s="1832"/>
    </row>
    <row r="154" ht="22.5" customHeight="1">
      <c r="A154" s="1833" t="s">
        <v>142</v>
      </c>
      <c r="B154" s="1834" t="s">
        <v>143</v>
      </c>
      <c r="C154" s="1835" t="s">
        <v>144</v>
      </c>
      <c r="D154" s="1836">
        <v>0</v>
      </c>
      <c r="E154" s="1837"/>
      <c r="F154" s="1838"/>
      <c r="G154" s="1839"/>
      <c r="H154" s="1840"/>
      <c r="I154" s="1841"/>
      <c r="J154" s="1842"/>
      <c r="K154" s="1843"/>
    </row>
    <row r="155" ht="22.5" customHeight="1">
      <c r="A155" s="1844"/>
      <c r="B155" s="1845"/>
      <c r="C155" s="1846" t="s">
        <v>145</v>
      </c>
      <c r="D155" s="1847">
        <v>0</v>
      </c>
      <c r="E155" s="1848"/>
      <c r="F155" s="1849"/>
      <c r="G155" s="1850"/>
      <c r="H155" s="1851"/>
      <c r="I155" s="1852"/>
      <c r="J155" s="1853"/>
      <c r="K155" s="1854"/>
    </row>
    <row r="156" ht="27" customHeight="1">
      <c r="A156" s="1855"/>
      <c r="B156" s="1856"/>
      <c r="C156" s="1857" t="s">
        <v>146</v>
      </c>
      <c r="D156" s="1858">
        <f>((D145+D148)-D151)-D154+D155</f>
        <v>0</v>
      </c>
      <c r="E156" s="1859"/>
      <c r="F156" s="1860"/>
      <c r="G156" s="1861"/>
      <c r="H156" s="1862"/>
      <c r="I156" s="1863"/>
      <c r="J156" s="1864"/>
      <c r="K156" s="1865"/>
    </row>
    <row r="157" ht="22.5" customHeight="1">
      <c r="A157" s="1866"/>
      <c r="B157" s="1867"/>
      <c r="C157" s="1868" t="s">
        <v>147</v>
      </c>
      <c r="D157" s="1858">
        <f>IF(D156=0,0,ROUND((D144-D156)/D156*100,2))</f>
        <v>0</v>
      </c>
      <c r="E157" s="1869" t="s">
        <v>22</v>
      </c>
      <c r="F157" s="1870">
        <v>-0.01</v>
      </c>
      <c r="G157" s="1871">
        <v>0.01</v>
      </c>
      <c r="H157" s="1872" t="s">
        <v>23</v>
      </c>
      <c r="I157" s="1873"/>
      <c r="J157" s="1874"/>
      <c r="K157" s="1875"/>
    </row>
    <row r="158" ht="22.5" customHeight="1">
      <c r="A158" s="1876" t="s">
        <v>148</v>
      </c>
      <c r="B158" s="1877" t="s">
        <v>149</v>
      </c>
      <c r="C158" s="1878" t="s">
        <v>125</v>
      </c>
      <c r="D158" s="1879">
        <v>0</v>
      </c>
      <c r="E158" s="1880"/>
      <c r="F158" s="1881"/>
      <c r="G158" s="1882"/>
      <c r="H158" s="1883"/>
      <c r="I158" s="1884"/>
      <c r="J158" s="1885"/>
      <c r="K158" s="1886"/>
    </row>
    <row r="159" ht="22.5" customHeight="1">
      <c r="A159" s="1887"/>
      <c r="B159" s="1888"/>
      <c r="C159" s="1889" t="s">
        <v>126</v>
      </c>
      <c r="D159" s="1555">
        <v>0</v>
      </c>
      <c r="E159" s="1890"/>
      <c r="F159" s="1891"/>
      <c r="G159" s="1892"/>
      <c r="H159" s="1893"/>
      <c r="I159" s="1894"/>
      <c r="J159" s="1895"/>
      <c r="K159" s="1896"/>
    </row>
    <row r="160" ht="22.5" customHeight="1">
      <c r="A160" s="1897"/>
      <c r="B160" s="1898"/>
      <c r="C160" s="1899" t="s">
        <v>83</v>
      </c>
      <c r="D160" s="349">
        <f>IF(D159=0,0,ROUND((D158/D159-1)*100,2))</f>
        <v>0</v>
      </c>
      <c r="E160" s="1900" t="s">
        <v>22</v>
      </c>
      <c r="F160" s="1901">
        <v>0</v>
      </c>
      <c r="G160" s="1902">
        <v>10</v>
      </c>
      <c r="H160" s="1903" t="s">
        <v>23</v>
      </c>
      <c r="I160" s="1904"/>
      <c r="J160" s="1905"/>
      <c r="K160" s="1906"/>
    </row>
    <row r="161" ht="22.5" customHeight="1">
      <c r="A161" s="1907"/>
      <c r="B161" s="1908"/>
      <c r="C161" s="1909" t="s">
        <v>131</v>
      </c>
      <c r="D161" s="1555">
        <v>0</v>
      </c>
      <c r="E161" s="1910" t="s">
        <v>22</v>
      </c>
      <c r="F161" s="1911">
        <f>IF(D158&lt;=D159,D158,D159)</f>
        <v>0</v>
      </c>
      <c r="G161" s="1912">
        <f>IF(D158&lt;=D159,D159,D158)</f>
        <v>0</v>
      </c>
      <c r="H161" s="1913" t="s">
        <v>23</v>
      </c>
      <c r="I161" s="1914"/>
      <c r="J161" s="1915"/>
      <c r="K161" s="1916"/>
    </row>
    <row r="162" ht="22.5" customHeight="1">
      <c r="A162" s="1917" t="s">
        <v>150</v>
      </c>
      <c r="B162" s="1918" t="s">
        <v>151</v>
      </c>
      <c r="C162" s="1919" t="s">
        <v>125</v>
      </c>
      <c r="D162" s="1555">
        <f>D158-D166</f>
        <v>0</v>
      </c>
      <c r="E162" s="1920"/>
      <c r="F162" s="1921"/>
      <c r="G162" s="1922"/>
      <c r="H162" s="1923"/>
      <c r="I162" s="1924"/>
      <c r="J162" s="1925"/>
      <c r="K162" s="1926"/>
    </row>
    <row r="163" ht="22.5" customHeight="1">
      <c r="A163" s="1927"/>
      <c r="B163" s="1928"/>
      <c r="C163" s="1929" t="s">
        <v>126</v>
      </c>
      <c r="D163" s="1555">
        <f>D159-D167</f>
        <v>0</v>
      </c>
      <c r="E163" s="1930"/>
      <c r="F163" s="1931"/>
      <c r="G163" s="1932"/>
      <c r="H163" s="1933"/>
      <c r="I163" s="1934"/>
      <c r="J163" s="1935"/>
      <c r="K163" s="1936"/>
    </row>
    <row r="164" ht="22.5" customHeight="1">
      <c r="A164" s="1937"/>
      <c r="B164" s="1938"/>
      <c r="C164" s="1939" t="s">
        <v>83</v>
      </c>
      <c r="D164" s="349">
        <f>IF(D163=0,0,ROUND((D162/D163-1)*100,2))</f>
        <v>0</v>
      </c>
      <c r="E164" s="1940" t="s">
        <v>22</v>
      </c>
      <c r="F164" s="1941">
        <v>0</v>
      </c>
      <c r="G164" s="1942">
        <v>10</v>
      </c>
      <c r="H164" s="1943" t="s">
        <v>23</v>
      </c>
      <c r="I164" s="1944"/>
      <c r="J164" s="1945"/>
      <c r="K164" s="1946"/>
    </row>
    <row r="165" ht="22.5" customHeight="1">
      <c r="A165" s="1947"/>
      <c r="B165" s="1948"/>
      <c r="C165" s="1949" t="s">
        <v>131</v>
      </c>
      <c r="D165" s="1555">
        <f>D161-D169</f>
        <v>0</v>
      </c>
      <c r="E165" s="1950" t="s">
        <v>22</v>
      </c>
      <c r="F165" s="1951">
        <f>IF(D162&lt;=D163,D162,D163)</f>
        <v>0</v>
      </c>
      <c r="G165" s="1952">
        <f>IF(D162&lt;=D163,D163,D162)</f>
        <v>0</v>
      </c>
      <c r="H165" s="1953" t="s">
        <v>23</v>
      </c>
      <c r="I165" s="1954"/>
      <c r="J165" s="1955"/>
      <c r="K165" s="1956"/>
    </row>
    <row r="166" ht="22.5" customHeight="1">
      <c r="A166" s="1957" t="s">
        <v>152</v>
      </c>
      <c r="B166" s="1958" t="s">
        <v>133</v>
      </c>
      <c r="C166" s="1959" t="s">
        <v>125</v>
      </c>
      <c r="D166" s="1555">
        <v>0</v>
      </c>
      <c r="E166" s="1960"/>
      <c r="F166" s="1961"/>
      <c r="G166" s="1962"/>
      <c r="H166" s="1963"/>
      <c r="I166" s="1964"/>
      <c r="J166" s="1965"/>
      <c r="K166" s="1966"/>
    </row>
    <row r="167" ht="22.5" customHeight="1">
      <c r="A167" s="1967"/>
      <c r="B167" s="1968"/>
      <c r="C167" s="1969" t="s">
        <v>126</v>
      </c>
      <c r="D167" s="1555">
        <v>0</v>
      </c>
      <c r="E167" s="1970"/>
      <c r="F167" s="1971"/>
      <c r="G167" s="1972"/>
      <c r="H167" s="1973"/>
      <c r="I167" s="1974"/>
      <c r="J167" s="1975"/>
      <c r="K167" s="1976"/>
    </row>
    <row r="168" ht="22.5" customHeight="1">
      <c r="A168" s="1977"/>
      <c r="B168" s="1978"/>
      <c r="C168" s="1979" t="s">
        <v>83</v>
      </c>
      <c r="D168" s="349">
        <f>IF(D167=0,0,ROUND((D166/D167-1)*100,2))</f>
        <v>0</v>
      </c>
      <c r="E168" s="1980" t="s">
        <v>22</v>
      </c>
      <c r="F168" s="1981">
        <v>0</v>
      </c>
      <c r="G168" s="1982">
        <v>10</v>
      </c>
      <c r="H168" s="1983" t="s">
        <v>23</v>
      </c>
      <c r="I168" s="1984"/>
      <c r="J168" s="1985"/>
      <c r="K168" s="1986"/>
    </row>
    <row r="169" ht="22.5" customHeight="1">
      <c r="A169" s="1987"/>
      <c r="B169" s="1988"/>
      <c r="C169" s="1989" t="s">
        <v>131</v>
      </c>
      <c r="D169" s="1555">
        <v>0</v>
      </c>
      <c r="E169" s="1990" t="s">
        <v>22</v>
      </c>
      <c r="F169" s="1991">
        <f>IF(D166&lt;=D167,D166,D167)</f>
        <v>0</v>
      </c>
      <c r="G169" s="1992">
        <f>IF(D166&lt;=D167,D167,D166)</f>
        <v>0</v>
      </c>
      <c r="H169" s="1993" t="s">
        <v>23</v>
      </c>
      <c r="I169" s="1994"/>
      <c r="J169" s="1995"/>
      <c r="K169" s="1996"/>
    </row>
    <row r="170" ht="22.5" customHeight="1">
      <c r="A170" s="1997" t="s">
        <v>153</v>
      </c>
      <c r="B170" s="1998" t="s">
        <v>154</v>
      </c>
      <c r="C170" s="1999" t="s">
        <v>80</v>
      </c>
      <c r="D170" s="349">
        <v>0</v>
      </c>
      <c r="E170" s="2000"/>
      <c r="F170" s="2001"/>
      <c r="G170" s="2002"/>
      <c r="H170" s="2003"/>
      <c r="I170" s="2004"/>
      <c r="J170" s="2005"/>
      <c r="K170" s="2006"/>
    </row>
    <row r="171" ht="22.5" customHeight="1">
      <c r="A171" s="2007"/>
      <c r="B171" s="2008"/>
      <c r="C171" s="2009" t="s">
        <v>82</v>
      </c>
      <c r="D171" s="349">
        <v>0</v>
      </c>
      <c r="E171" s="2010"/>
      <c r="F171" s="2011"/>
      <c r="G171" s="2012"/>
      <c r="H171" s="2013"/>
      <c r="I171" s="2014"/>
      <c r="J171" s="2015"/>
      <c r="K171" s="2016"/>
    </row>
    <row r="172" ht="22.5" customHeight="1">
      <c r="A172" s="2017"/>
      <c r="B172" s="2018"/>
      <c r="C172" s="2019" t="s">
        <v>83</v>
      </c>
      <c r="D172" s="684">
        <f>IF(D171=0,0,ROUND((D170/D171-1)*100,2))</f>
        <v>0</v>
      </c>
      <c r="E172" s="2020" t="s">
        <v>22</v>
      </c>
      <c r="F172" s="2021">
        <v>2</v>
      </c>
      <c r="G172" s="2022">
        <v>20</v>
      </c>
      <c r="H172" s="2023" t="s">
        <v>23</v>
      </c>
      <c r="I172" s="2024"/>
      <c r="J172" s="2025"/>
      <c r="K172" s="2026"/>
    </row>
    <row r="173" ht="22.5" customHeight="1">
      <c r="A173" s="2027" t="s">
        <v>155</v>
      </c>
      <c r="B173" s="2028" t="s">
        <v>156</v>
      </c>
      <c r="C173" s="2029" t="s">
        <v>80</v>
      </c>
      <c r="D173" s="695">
        <f>D170-D176</f>
        <v>0</v>
      </c>
      <c r="E173" s="2030"/>
      <c r="F173" s="2031"/>
      <c r="G173" s="2032"/>
      <c r="H173" s="2033"/>
      <c r="I173" s="2034"/>
      <c r="J173" s="2035"/>
      <c r="K173" s="2036"/>
    </row>
    <row r="174" ht="22.5" customHeight="1">
      <c r="A174" s="2037"/>
      <c r="B174" s="2038"/>
      <c r="C174" s="2039" t="s">
        <v>82</v>
      </c>
      <c r="D174" s="349">
        <f>D171-D177</f>
        <v>0</v>
      </c>
      <c r="E174" s="2040"/>
      <c r="F174" s="2041"/>
      <c r="G174" s="2042"/>
      <c r="H174" s="2043"/>
      <c r="I174" s="2044"/>
      <c r="J174" s="2045"/>
      <c r="K174" s="2046"/>
    </row>
    <row r="175" ht="22.5" customHeight="1">
      <c r="A175" s="2047"/>
      <c r="B175" s="2048"/>
      <c r="C175" s="2049" t="s">
        <v>83</v>
      </c>
      <c r="D175" s="349">
        <f>IF(D174=0,0,ROUND((D173/D174-1)*100,2))</f>
        <v>0</v>
      </c>
      <c r="E175" s="2050" t="s">
        <v>22</v>
      </c>
      <c r="F175" s="2051">
        <v>2</v>
      </c>
      <c r="G175" s="2052">
        <v>20</v>
      </c>
      <c r="H175" s="2053" t="s">
        <v>23</v>
      </c>
      <c r="I175" s="2054"/>
      <c r="J175" s="2055"/>
      <c r="K175" s="2056"/>
    </row>
    <row r="176" ht="22.5" customHeight="1">
      <c r="A176" s="2057" t="s">
        <v>157</v>
      </c>
      <c r="B176" s="2058" t="s">
        <v>158</v>
      </c>
      <c r="C176" s="2059" t="s">
        <v>80</v>
      </c>
      <c r="D176" s="349">
        <v>0</v>
      </c>
      <c r="E176" s="2060"/>
      <c r="F176" s="2061"/>
      <c r="G176" s="2062"/>
      <c r="H176" s="2063"/>
      <c r="I176" s="2064"/>
      <c r="J176" s="2065"/>
      <c r="K176" s="2066"/>
    </row>
    <row r="177" ht="22.5" customHeight="1">
      <c r="A177" s="2067"/>
      <c r="B177" s="2068"/>
      <c r="C177" s="2069" t="s">
        <v>82</v>
      </c>
      <c r="D177" s="349">
        <v>0</v>
      </c>
      <c r="E177" s="2070"/>
      <c r="F177" s="2071"/>
      <c r="G177" s="2072"/>
      <c r="H177" s="2073"/>
      <c r="I177" s="2074"/>
      <c r="J177" s="2075"/>
      <c r="K177" s="2076"/>
    </row>
    <row r="178" ht="22.5" customHeight="1">
      <c r="A178" s="2077"/>
      <c r="B178" s="2078"/>
      <c r="C178" s="2079" t="s">
        <v>83</v>
      </c>
      <c r="D178" s="349">
        <f>IF(D177=0,0,ROUND((D176/D177-1)*100,2))</f>
        <v>0</v>
      </c>
      <c r="E178" s="2080" t="s">
        <v>22</v>
      </c>
      <c r="F178" s="2081">
        <v>2</v>
      </c>
      <c r="G178" s="2082">
        <v>20</v>
      </c>
      <c r="H178" s="2083" t="s">
        <v>23</v>
      </c>
      <c r="I178" s="2084"/>
      <c r="J178" s="2085"/>
      <c r="K178" s="2086"/>
    </row>
    <row r="179" ht="23.25" customHeight="1">
      <c r="A179" s="2087" t="s">
        <v>159</v>
      </c>
      <c r="B179" s="2088" t="s">
        <v>160</v>
      </c>
      <c r="C179" s="2089" t="s">
        <v>80</v>
      </c>
      <c r="D179" s="349">
        <v>0</v>
      </c>
      <c r="E179" s="2090" t="s">
        <v>22</v>
      </c>
      <c r="F179" s="2091">
        <v>72000</v>
      </c>
      <c r="G179" s="2092">
        <v>150000</v>
      </c>
      <c r="H179" s="2093" t="s">
        <v>23</v>
      </c>
      <c r="I179" s="2094"/>
      <c r="J179" s="2095"/>
      <c r="K179" s="2096"/>
    </row>
    <row r="180" ht="23.25" customHeight="1">
      <c r="A180" s="2097"/>
      <c r="B180" s="2098"/>
      <c r="C180" s="2099" t="s">
        <v>82</v>
      </c>
      <c r="D180" s="349">
        <v>0</v>
      </c>
      <c r="E180" s="2100"/>
      <c r="F180" s="2101"/>
      <c r="G180" s="2102"/>
      <c r="H180" s="2103"/>
      <c r="I180" s="2104"/>
      <c r="J180" s="2105"/>
      <c r="K180" s="2106"/>
    </row>
    <row r="181" ht="23.25" customHeight="1">
      <c r="A181" s="2107"/>
      <c r="B181" s="2108"/>
      <c r="C181" s="2109" t="s">
        <v>83</v>
      </c>
      <c r="D181" s="349">
        <f>IF(D180=0,0,ROUND((D179/D180-1)*100,2))</f>
        <v>0</v>
      </c>
      <c r="E181" s="2110" t="s">
        <v>22</v>
      </c>
      <c r="F181" s="2111">
        <v>1</v>
      </c>
      <c r="G181" s="2112">
        <v>10</v>
      </c>
      <c r="H181" s="2113" t="s">
        <v>23</v>
      </c>
      <c r="I181" s="2114"/>
      <c r="J181" s="2115"/>
      <c r="K181" s="2116"/>
    </row>
    <row r="182" ht="23.25" customHeight="1">
      <c r="A182" s="2117" t="s">
        <v>161</v>
      </c>
      <c r="B182" s="2118"/>
      <c r="C182" s="2119"/>
      <c r="D182" s="2120"/>
      <c r="E182" s="2121"/>
      <c r="F182" s="2122"/>
      <c r="G182" s="2123"/>
      <c r="H182" s="2124"/>
      <c r="I182" s="2125"/>
      <c r="J182" s="2126"/>
      <c r="K182" s="2127"/>
    </row>
    <row r="183" ht="23.25" customHeight="1">
      <c r="A183" s="2128" t="s">
        <v>162</v>
      </c>
      <c r="B183" s="2129" t="s">
        <v>163</v>
      </c>
      <c r="C183" s="2130" t="s">
        <v>164</v>
      </c>
      <c r="D183" s="2131">
        <f>IF(D129=0,0,ROUND(D158/D129*100,2))</f>
        <v>0</v>
      </c>
      <c r="E183" s="2132" t="s">
        <v>22</v>
      </c>
      <c r="F183" s="2133">
        <v>75</v>
      </c>
      <c r="G183" s="2134">
        <v>100</v>
      </c>
      <c r="H183" s="2135" t="s">
        <v>23</v>
      </c>
      <c r="I183" s="2136"/>
      <c r="J183" s="2137"/>
      <c r="K183" s="2138"/>
    </row>
    <row r="184" ht="23.25" customHeight="1">
      <c r="A184" s="2139"/>
      <c r="B184" s="2140"/>
      <c r="C184" s="2141" t="s">
        <v>165</v>
      </c>
      <c r="D184" s="2131">
        <f>IF(D132=0,0,ROUND(D162/D132*100,2))</f>
        <v>0</v>
      </c>
      <c r="E184" s="2142" t="s">
        <v>22</v>
      </c>
      <c r="F184" s="2143">
        <v>75</v>
      </c>
      <c r="G184" s="2144">
        <v>100</v>
      </c>
      <c r="H184" s="2145" t="s">
        <v>23</v>
      </c>
      <c r="I184" s="2146"/>
      <c r="J184" s="2147"/>
      <c r="K184" s="2148"/>
    </row>
    <row r="185" ht="23.25" customHeight="1">
      <c r="A185" s="2149"/>
      <c r="B185" s="2150"/>
      <c r="C185" s="2151" t="s">
        <v>166</v>
      </c>
      <c r="D185" s="2131">
        <f>IF(D136=0,0,ROUND(D166/D136*100,2))</f>
        <v>0</v>
      </c>
      <c r="E185" s="2152" t="s">
        <v>22</v>
      </c>
      <c r="F185" s="2153">
        <v>75</v>
      </c>
      <c r="G185" s="2154">
        <v>100</v>
      </c>
      <c r="H185" s="2155" t="s">
        <v>23</v>
      </c>
      <c r="I185" s="2156"/>
      <c r="J185" s="2157"/>
      <c r="K185" s="2158"/>
    </row>
    <row r="186" ht="23.25" customHeight="1">
      <c r="A186" s="2159" t="s">
        <v>167</v>
      </c>
      <c r="B186" s="2160" t="s">
        <v>168</v>
      </c>
      <c r="C186" s="2161" t="s">
        <v>80</v>
      </c>
      <c r="D186" s="695">
        <f>IF(D161=0,0,D170/D161)</f>
        <v>0</v>
      </c>
      <c r="E186" s="2162" t="s">
        <v>22</v>
      </c>
      <c r="F186" s="2163">
        <v>0</v>
      </c>
      <c r="G186" s="2164">
        <v>0</v>
      </c>
      <c r="H186" s="2165" t="s">
        <v>23</v>
      </c>
      <c r="I186" s="2166"/>
      <c r="J186" s="2167"/>
      <c r="K186" s="2168"/>
    </row>
    <row r="187" ht="23.25" customHeight="1">
      <c r="A187" s="2169"/>
      <c r="B187" s="2170"/>
      <c r="C187" s="2171" t="s">
        <v>82</v>
      </c>
      <c r="D187" s="349">
        <v>0</v>
      </c>
      <c r="E187" s="2172"/>
      <c r="F187" s="2173"/>
      <c r="G187" s="2174"/>
      <c r="H187" s="2175"/>
      <c r="I187" s="2176"/>
      <c r="J187" s="2177"/>
      <c r="K187" s="2178"/>
    </row>
    <row r="188" ht="23.25" customHeight="1">
      <c r="A188" s="2179"/>
      <c r="B188" s="2180"/>
      <c r="C188" s="2181" t="s">
        <v>83</v>
      </c>
      <c r="D188" s="684">
        <f>IF(D187=0,0,ROUND((D186/D187-1)*100,2))</f>
        <v>0</v>
      </c>
      <c r="E188" s="2182" t="s">
        <v>22</v>
      </c>
      <c r="F188" s="2183">
        <v>2</v>
      </c>
      <c r="G188" s="2184">
        <v>20</v>
      </c>
      <c r="H188" s="2185" t="s">
        <v>23</v>
      </c>
      <c r="I188" s="2186"/>
      <c r="J188" s="2187"/>
      <c r="K188" s="2188"/>
    </row>
    <row r="189" ht="23.25" customHeight="1">
      <c r="A189" s="2189" t="s">
        <v>169</v>
      </c>
      <c r="B189" s="2190" t="s">
        <v>170</v>
      </c>
      <c r="C189" s="2191" t="s">
        <v>80</v>
      </c>
      <c r="D189" s="695">
        <f>IF(D165=0,0,D173/D165)</f>
        <v>0</v>
      </c>
      <c r="E189" s="2192" t="s">
        <v>22</v>
      </c>
      <c r="F189" s="2193">
        <v>0</v>
      </c>
      <c r="G189" s="2194">
        <v>0</v>
      </c>
      <c r="H189" s="2195" t="s">
        <v>23</v>
      </c>
      <c r="I189" s="2196"/>
      <c r="J189" s="2197"/>
      <c r="K189" s="2198"/>
    </row>
    <row r="190" ht="23.25" customHeight="1">
      <c r="A190" s="2199"/>
      <c r="B190" s="2200"/>
      <c r="C190" s="2201" t="s">
        <v>82</v>
      </c>
      <c r="D190" s="349">
        <v>0</v>
      </c>
      <c r="E190" s="2202"/>
      <c r="F190" s="2203"/>
      <c r="G190" s="2204"/>
      <c r="H190" s="2205"/>
      <c r="I190" s="2206"/>
      <c r="J190" s="2207"/>
      <c r="K190" s="2208"/>
    </row>
    <row r="191" ht="23.25" customHeight="1">
      <c r="A191" s="2209"/>
      <c r="B191" s="2210"/>
      <c r="C191" s="2211" t="s">
        <v>83</v>
      </c>
      <c r="D191" s="349">
        <f>IF(D190=0,0,ROUND((D189/D190-1)*100,2))</f>
        <v>0</v>
      </c>
      <c r="E191" s="2212" t="s">
        <v>22</v>
      </c>
      <c r="F191" s="2213">
        <v>2</v>
      </c>
      <c r="G191" s="2214">
        <v>20</v>
      </c>
      <c r="H191" s="2215" t="s">
        <v>23</v>
      </c>
      <c r="I191" s="2216"/>
      <c r="J191" s="2217"/>
      <c r="K191" s="2218"/>
    </row>
    <row r="192" ht="23.25" customHeight="1">
      <c r="A192" s="2219" t="s">
        <v>171</v>
      </c>
      <c r="B192" s="2220" t="s">
        <v>172</v>
      </c>
      <c r="C192" s="2221" t="s">
        <v>80</v>
      </c>
      <c r="D192" s="349">
        <f>IF(D169=0,0,D176/D169)</f>
        <v>0</v>
      </c>
      <c r="E192" s="2222" t="s">
        <v>22</v>
      </c>
      <c r="F192" s="2223">
        <v>0</v>
      </c>
      <c r="G192" s="2224">
        <v>0</v>
      </c>
      <c r="H192" s="2225" t="s">
        <v>23</v>
      </c>
      <c r="I192" s="2226"/>
      <c r="J192" s="2227"/>
      <c r="K192" s="2228"/>
    </row>
    <row r="193" ht="23.25" customHeight="1">
      <c r="A193" s="2229"/>
      <c r="B193" s="2230"/>
      <c r="C193" s="2231" t="s">
        <v>82</v>
      </c>
      <c r="D193" s="349">
        <v>0</v>
      </c>
      <c r="E193" s="2232"/>
      <c r="F193" s="2233"/>
      <c r="G193" s="2234"/>
      <c r="H193" s="2235"/>
      <c r="I193" s="2236"/>
      <c r="J193" s="2237"/>
      <c r="K193" s="2238"/>
    </row>
    <row r="194" ht="23.25" customHeight="1">
      <c r="A194" s="2239"/>
      <c r="B194" s="2240"/>
      <c r="C194" s="2241" t="s">
        <v>83</v>
      </c>
      <c r="D194" s="349">
        <f>IF(D193=0,0,ROUND((D192/D193-1)*100,2))</f>
        <v>0</v>
      </c>
      <c r="E194" s="2242" t="s">
        <v>22</v>
      </c>
      <c r="F194" s="2243">
        <v>2</v>
      </c>
      <c r="G194" s="2244">
        <v>20</v>
      </c>
      <c r="H194" s="2245" t="s">
        <v>23</v>
      </c>
      <c r="I194" s="2246"/>
      <c r="J194" s="2247"/>
      <c r="K194" s="2248"/>
    </row>
    <row r="195" ht="22.5" customHeight="1">
      <c r="A195" s="2249" t="s">
        <v>173</v>
      </c>
      <c r="B195" s="2250" t="s">
        <v>174</v>
      </c>
      <c r="C195" s="2251" t="s">
        <v>80</v>
      </c>
      <c r="D195" s="349">
        <f>IF(D8+D123=0,0,ROUND((D28+D31)/((D8+D123)/2)*100,2))</f>
        <v>0</v>
      </c>
      <c r="E195" s="2252" t="s">
        <v>22</v>
      </c>
      <c r="F195" s="2253">
        <v>0.5</v>
      </c>
      <c r="G195" s="2254">
        <v>5</v>
      </c>
      <c r="H195" s="2255" t="s">
        <v>23</v>
      </c>
      <c r="I195" s="2256"/>
      <c r="J195" s="2257"/>
      <c r="K195" s="2258"/>
    </row>
    <row r="196" ht="22.5" customHeight="1">
      <c r="A196" s="2259"/>
      <c r="B196" s="2260"/>
      <c r="C196" s="2261" t="s">
        <v>82</v>
      </c>
      <c r="D196" s="349">
        <v>0</v>
      </c>
      <c r="E196" s="2262"/>
      <c r="F196" s="2263"/>
      <c r="G196" s="2264"/>
      <c r="H196" s="2265"/>
      <c r="I196" s="2266"/>
      <c r="J196" s="2267"/>
      <c r="K196" s="2268"/>
    </row>
    <row r="197" ht="22.5" customHeight="1">
      <c r="A197" s="2269" t="s">
        <v>175</v>
      </c>
      <c r="B197" s="2270" t="s">
        <v>176</v>
      </c>
      <c r="C197" s="2271" t="s">
        <v>80</v>
      </c>
      <c r="D197" s="349">
        <v>0</v>
      </c>
      <c r="E197" s="2272" t="s">
        <v>22</v>
      </c>
      <c r="F197" s="2273">
        <v>1</v>
      </c>
      <c r="G197" s="2274">
        <v>10</v>
      </c>
      <c r="H197" s="2275" t="s">
        <v>23</v>
      </c>
      <c r="I197" s="2276"/>
      <c r="J197" s="2277"/>
      <c r="K197" s="2278"/>
    </row>
    <row r="198" ht="22.5" customHeight="1">
      <c r="A198" s="2279"/>
      <c r="B198" s="2280"/>
      <c r="C198" s="2281" t="s">
        <v>82</v>
      </c>
      <c r="D198" s="349">
        <v>0</v>
      </c>
      <c r="E198" s="2282"/>
      <c r="F198" s="2283"/>
      <c r="G198" s="2284"/>
      <c r="H198" s="2285"/>
      <c r="I198" s="2286"/>
      <c r="J198" s="2287"/>
      <c r="K198" s="2288"/>
    </row>
    <row r="199" ht="22.5" customHeight="1">
      <c r="A199" s="2289" t="s">
        <v>177</v>
      </c>
      <c r="B199" s="2290" t="s">
        <v>178</v>
      </c>
      <c r="C199" s="2291" t="s">
        <v>80</v>
      </c>
      <c r="D199" s="349">
        <f>IF(D143+D147=0,0,D101/(D143+D147))</f>
        <v>0</v>
      </c>
      <c r="E199" s="2292" t="s">
        <v>22</v>
      </c>
      <c r="F199" s="2293">
        <v>30000</v>
      </c>
      <c r="G199" s="2294">
        <v>80000</v>
      </c>
      <c r="H199" s="2295" t="s">
        <v>23</v>
      </c>
      <c r="I199" s="2296"/>
      <c r="J199" s="2297"/>
      <c r="K199" s="2298"/>
    </row>
    <row r="200" ht="22.5" customHeight="1">
      <c r="A200" s="2299"/>
      <c r="B200" s="2300"/>
      <c r="C200" s="2301" t="s">
        <v>82</v>
      </c>
      <c r="D200" s="349">
        <v>0</v>
      </c>
      <c r="E200" s="2302"/>
      <c r="F200" s="2303"/>
      <c r="G200" s="2304"/>
      <c r="H200" s="2305"/>
      <c r="I200" s="2306"/>
      <c r="J200" s="2307"/>
      <c r="K200" s="2308"/>
    </row>
    <row r="201" ht="22.5" customHeight="1">
      <c r="A201" s="2309"/>
      <c r="B201" s="2310"/>
      <c r="C201" s="2311" t="s">
        <v>83</v>
      </c>
      <c r="D201" s="349">
        <f>IF(D200=0,0,ROUND((D199/D200-1)*100,2))</f>
        <v>0</v>
      </c>
      <c r="E201" s="2312" t="s">
        <v>22</v>
      </c>
      <c r="F201" s="2313">
        <v>2</v>
      </c>
      <c r="G201" s="2314">
        <v>5</v>
      </c>
      <c r="H201" s="2315" t="s">
        <v>23</v>
      </c>
      <c r="I201" s="2316"/>
      <c r="J201" s="2317"/>
      <c r="K201" s="2318"/>
    </row>
    <row r="202" ht="22.5" customHeight="1">
      <c r="A202" s="2319" t="s">
        <v>179</v>
      </c>
      <c r="B202" s="2320" t="s">
        <v>180</v>
      </c>
      <c r="C202" s="2321" t="s">
        <v>80</v>
      </c>
      <c r="D202" s="349">
        <f>IF(D151=0,0,(D111-D112)/D151)</f>
        <v>0</v>
      </c>
      <c r="E202" s="2322" t="s">
        <v>22</v>
      </c>
      <c r="F202" s="2323">
        <v>30000</v>
      </c>
      <c r="G202" s="2324">
        <v>100000</v>
      </c>
      <c r="H202" s="2325" t="s">
        <v>23</v>
      </c>
      <c r="I202" s="2326"/>
      <c r="J202" s="2327"/>
      <c r="K202" s="2328"/>
    </row>
    <row r="203" ht="22.5" customHeight="1">
      <c r="A203" s="2329"/>
      <c r="B203" s="2330"/>
      <c r="C203" s="2331" t="s">
        <v>82</v>
      </c>
      <c r="D203" s="349">
        <v>0</v>
      </c>
      <c r="E203" s="2332"/>
      <c r="F203" s="2333"/>
      <c r="G203" s="2334"/>
      <c r="H203" s="2335"/>
      <c r="I203" s="2336"/>
      <c r="J203" s="2337"/>
      <c r="K203" s="2338"/>
    </row>
    <row r="204" ht="22.5" customHeight="1">
      <c r="A204" s="2339"/>
      <c r="B204" s="2340"/>
      <c r="C204" s="2341" t="s">
        <v>83</v>
      </c>
      <c r="D204" s="684">
        <f>IF(D203=0,0,ROUND((D202/D203-1)*100,2))</f>
        <v>0</v>
      </c>
      <c r="E204" s="2342" t="s">
        <v>22</v>
      </c>
      <c r="F204" s="2343">
        <v>-5</v>
      </c>
      <c r="G204" s="2344">
        <v>10</v>
      </c>
      <c r="H204" s="2345" t="s">
        <v>23</v>
      </c>
      <c r="I204" s="2346"/>
      <c r="J204" s="2347"/>
      <c r="K204" s="2348"/>
    </row>
    <row r="205" ht="22.5" customHeight="1">
      <c r="A205" s="2349" t="s">
        <v>181</v>
      </c>
      <c r="B205" s="2350" t="s">
        <v>182</v>
      </c>
      <c r="C205" s="2351" t="s">
        <v>183</v>
      </c>
      <c r="D205" s="950">
        <v>0</v>
      </c>
      <c r="E205" s="2352"/>
      <c r="F205" s="2353"/>
      <c r="G205" s="2354"/>
      <c r="H205" s="2355"/>
      <c r="I205" s="2356"/>
      <c r="J205" s="2357"/>
      <c r="K205" s="2358"/>
    </row>
    <row r="206" ht="22.5" customHeight="1">
      <c r="A206" s="2359"/>
      <c r="B206" s="2360"/>
      <c r="C206" s="2361" t="s">
        <v>184</v>
      </c>
      <c r="D206" s="950">
        <v>0</v>
      </c>
      <c r="E206" s="2362"/>
      <c r="F206" s="2363"/>
      <c r="G206" s="2364"/>
      <c r="H206" s="2365"/>
      <c r="I206" s="2366"/>
      <c r="J206" s="2367"/>
      <c r="K206" s="2368"/>
    </row>
    <row r="207" ht="22.5" customHeight="1">
      <c r="A207" s="2369"/>
      <c r="B207" s="2370"/>
      <c r="C207" s="2371" t="s">
        <v>21</v>
      </c>
      <c r="D207" s="695">
        <f>D205-D206</f>
        <v>0</v>
      </c>
      <c r="E207" s="2372" t="s">
        <v>22</v>
      </c>
      <c r="F207" s="2373">
        <v>0</v>
      </c>
      <c r="G207" s="2374">
        <v>0</v>
      </c>
      <c r="H207" s="2375" t="s">
        <v>23</v>
      </c>
      <c r="I207" s="2376"/>
      <c r="J207" s="2377"/>
      <c r="K207" s="2378"/>
    </row>
    <row r="208" ht="22.5" customHeight="1">
      <c r="A208" s="2379" t="s">
        <v>185</v>
      </c>
      <c r="B208" s="2380" t="s">
        <v>186</v>
      </c>
      <c r="C208" s="2381" t="s">
        <v>80</v>
      </c>
      <c r="D208" s="349">
        <f>IF(D140+D144=0,0,D129/(D140+D144))</f>
        <v>0</v>
      </c>
      <c r="E208" s="2382"/>
      <c r="F208" s="2383"/>
      <c r="G208" s="2384"/>
      <c r="H208" s="2385"/>
      <c r="I208" s="2386"/>
      <c r="J208" s="2387"/>
      <c r="K208" s="2388"/>
    </row>
    <row r="209" ht="22.5" customHeight="1">
      <c r="A209" s="2389"/>
      <c r="B209" s="2390"/>
      <c r="C209" s="2391" t="s">
        <v>82</v>
      </c>
      <c r="D209" s="349">
        <f>IF(D141+D145=0,0,D130/(D141+D145))</f>
        <v>0</v>
      </c>
      <c r="E209" s="2392"/>
      <c r="F209" s="2393"/>
      <c r="G209" s="2394"/>
      <c r="H209" s="2395"/>
      <c r="I209" s="2396"/>
      <c r="J209" s="2397"/>
      <c r="K209" s="2398"/>
    </row>
    <row r="210" ht="22.5" customHeight="1">
      <c r="A210" s="2399"/>
      <c r="B210" s="2400"/>
      <c r="C210" s="2401" t="s">
        <v>187</v>
      </c>
      <c r="D210" s="349">
        <f>D208-D209</f>
        <v>0</v>
      </c>
      <c r="E210" s="2402"/>
      <c r="F210" s="2403"/>
      <c r="G210" s="2404"/>
      <c r="H210" s="2405"/>
      <c r="I210" s="2406"/>
      <c r="J210" s="2407"/>
      <c r="K210" s="2408"/>
    </row>
    <row r="211" ht="22.5" customHeight="1">
      <c r="A211" s="2409" t="s">
        <v>188</v>
      </c>
      <c r="B211" s="2410" t="s">
        <v>189</v>
      </c>
      <c r="C211" s="2411" t="s">
        <v>80</v>
      </c>
      <c r="D211" s="349">
        <f>IF(D186=0,0,ROUND(D199/D186*100,2))</f>
        <v>0</v>
      </c>
      <c r="E211" s="2412" t="s">
        <v>22</v>
      </c>
      <c r="F211" s="2413">
        <v>40</v>
      </c>
      <c r="G211" s="2414">
        <v>100</v>
      </c>
      <c r="H211" s="2415" t="s">
        <v>23</v>
      </c>
      <c r="I211" s="2416"/>
      <c r="J211" s="2417"/>
      <c r="K211" s="2418"/>
    </row>
    <row r="212" ht="22.5" customHeight="1">
      <c r="A212" s="2419"/>
      <c r="B212" s="2420"/>
      <c r="C212" s="2421" t="s">
        <v>82</v>
      </c>
      <c r="D212" s="349">
        <f>IF(D187=0,0,ROUND(D200/D187*100,2))</f>
        <v>0</v>
      </c>
      <c r="E212" s="2422"/>
      <c r="F212" s="2423"/>
      <c r="G212" s="2424"/>
      <c r="H212" s="2425"/>
      <c r="I212" s="2426"/>
      <c r="J212" s="2427"/>
      <c r="K212" s="2428"/>
    </row>
    <row r="213" ht="22.5" customHeight="1">
      <c r="A213" s="2429"/>
      <c r="B213" s="2430"/>
      <c r="C213" s="2431" t="s">
        <v>187</v>
      </c>
      <c r="D213" s="349">
        <f>D211-D212</f>
        <v>0</v>
      </c>
      <c r="E213" s="2432" t="s">
        <v>22</v>
      </c>
      <c r="F213" s="2433">
        <v>-10</v>
      </c>
      <c r="G213" s="2434">
        <v>10</v>
      </c>
      <c r="H213" s="2435" t="s">
        <v>23</v>
      </c>
      <c r="I213" s="2436"/>
      <c r="J213" s="2437"/>
      <c r="K213" s="2438"/>
    </row>
    <row r="214" ht="22.5" customHeight="1">
      <c r="A214" s="2439" t="s">
        <v>190</v>
      </c>
      <c r="B214" s="2440" t="s">
        <v>191</v>
      </c>
      <c r="C214" s="2441" t="s">
        <v>80</v>
      </c>
      <c r="D214" s="349">
        <v>0</v>
      </c>
      <c r="E214" s="2442" t="s">
        <v>22</v>
      </c>
      <c r="F214" s="2443">
        <v>22</v>
      </c>
      <c r="G214" s="2444">
        <v>25</v>
      </c>
      <c r="H214" s="2445" t="s">
        <v>23</v>
      </c>
      <c r="I214" s="2446"/>
      <c r="J214" s="2447"/>
      <c r="K214" s="2448"/>
    </row>
    <row r="215" ht="22.5" customHeight="1">
      <c r="A215" s="2449"/>
      <c r="B215" s="2450"/>
      <c r="C215" s="2451" t="s">
        <v>82</v>
      </c>
      <c r="D215" s="349">
        <v>0</v>
      </c>
      <c r="E215" s="2452"/>
      <c r="F215" s="2453"/>
      <c r="G215" s="2454"/>
      <c r="H215" s="2455"/>
      <c r="I215" s="2456"/>
      <c r="J215" s="2457"/>
      <c r="K215" s="2458"/>
    </row>
    <row r="216" ht="22.5" customHeight="1">
      <c r="A216" s="2459"/>
      <c r="B216" s="2460"/>
      <c r="C216" s="2461" t="s">
        <v>187</v>
      </c>
      <c r="D216" s="349">
        <f>D214-D215</f>
        <v>0</v>
      </c>
      <c r="E216" s="2462" t="s">
        <v>22</v>
      </c>
      <c r="F216" s="2463">
        <v>-2</v>
      </c>
      <c r="G216" s="2464">
        <v>2</v>
      </c>
      <c r="H216" s="2465" t="s">
        <v>23</v>
      </c>
      <c r="I216" s="2466"/>
      <c r="J216" s="2467"/>
      <c r="K216" s="2468"/>
    </row>
    <row r="217" ht="22.5" customHeight="1">
      <c r="A217" s="2469" t="s">
        <v>192</v>
      </c>
      <c r="B217" s="2470" t="s">
        <v>193</v>
      </c>
      <c r="C217" s="2471" t="s">
        <v>194</v>
      </c>
      <c r="D217" s="349">
        <v>0</v>
      </c>
      <c r="E217" s="2472" t="s">
        <v>22</v>
      </c>
      <c r="F217" s="2473">
        <v>16</v>
      </c>
      <c r="G217" s="2474">
        <v>16</v>
      </c>
      <c r="H217" s="2475" t="s">
        <v>23</v>
      </c>
      <c r="I217" s="2476"/>
      <c r="J217" s="2477"/>
      <c r="K217" s="2478"/>
    </row>
    <row r="218" ht="19.5" customHeight="1">
      <c r="A218" s="2479"/>
      <c r="B218" s="2480"/>
      <c r="C218" s="2481" t="s">
        <v>195</v>
      </c>
      <c r="D218" s="349">
        <v>0</v>
      </c>
      <c r="E218" s="2482" t="s">
        <v>22</v>
      </c>
      <c r="F218" s="2483">
        <v>8</v>
      </c>
      <c r="G218" s="2484">
        <v>8</v>
      </c>
      <c r="H218" s="2485" t="s">
        <v>23</v>
      </c>
      <c r="I218" s="2486"/>
      <c r="J218" s="2487"/>
      <c r="K218" s="2488"/>
    </row>
    <row r="219" ht="22.5" customHeight="1">
      <c r="A219" s="2489"/>
      <c r="B219" s="2490"/>
      <c r="C219" s="2491" t="s">
        <v>196</v>
      </c>
      <c r="D219" s="349">
        <v>0</v>
      </c>
      <c r="E219" s="2492" t="s">
        <v>22</v>
      </c>
      <c r="F219" s="2493">
        <v>20</v>
      </c>
      <c r="G219" s="2494">
        <v>20</v>
      </c>
      <c r="H219" s="2495" t="s">
        <v>23</v>
      </c>
      <c r="I219" s="2496"/>
      <c r="J219" s="2497"/>
      <c r="K219" s="2498"/>
    </row>
    <row r="220" ht="22.5" customHeight="1">
      <c r="A220" s="2499" t="s">
        <v>197</v>
      </c>
      <c r="B220" s="2500" t="s">
        <v>198</v>
      </c>
      <c r="C220" s="2501" t="s">
        <v>199</v>
      </c>
      <c r="D220" s="349">
        <f>((D170-D176)*(D217+D218)+D176*D219)/100</f>
        <v>0</v>
      </c>
      <c r="E220" s="2502"/>
      <c r="F220" s="2503"/>
      <c r="G220" s="2504"/>
      <c r="H220" s="2505"/>
      <c r="I220" s="2506"/>
      <c r="J220" s="2507"/>
      <c r="K220" s="2508"/>
    </row>
    <row r="221" ht="22.5" customHeight="1">
      <c r="A221" s="2509"/>
      <c r="B221" s="2510"/>
      <c r="C221" s="2511" t="s">
        <v>200</v>
      </c>
      <c r="D221" s="349">
        <v>0</v>
      </c>
      <c r="E221" s="2512" t="s">
        <v>22</v>
      </c>
      <c r="F221" s="2513">
        <v>-3</v>
      </c>
      <c r="G221" s="2514">
        <v>3</v>
      </c>
      <c r="H221" s="2515" t="s">
        <v>23</v>
      </c>
      <c r="I221" s="2516"/>
      <c r="J221" s="2517"/>
      <c r="K221" s="2518"/>
    </row>
    <row r="222" ht="22.5" customHeight="1">
      <c r="A222" s="2519" t="s">
        <v>201</v>
      </c>
      <c r="B222" s="2520" t="s">
        <v>202</v>
      </c>
      <c r="C222" s="2521" t="s">
        <v>203</v>
      </c>
      <c r="D222" s="349">
        <v>0</v>
      </c>
      <c r="E222" s="2522"/>
      <c r="F222" s="2523"/>
      <c r="G222" s="2524"/>
      <c r="H222" s="2525"/>
      <c r="I222" s="2526"/>
      <c r="J222" s="2527"/>
      <c r="K222" s="2528"/>
    </row>
    <row r="223" ht="22.5" customHeight="1">
      <c r="A223" s="2529"/>
      <c r="B223" s="2530"/>
      <c r="C223" s="2531" t="s">
        <v>204</v>
      </c>
      <c r="D223" s="349">
        <v>0</v>
      </c>
      <c r="E223" s="2532"/>
      <c r="F223" s="2533"/>
      <c r="G223" s="2534"/>
      <c r="H223" s="2535"/>
      <c r="I223" s="2536"/>
      <c r="J223" s="2537"/>
      <c r="K223" s="2538"/>
    </row>
    <row r="224" ht="22.5" customHeight="1">
      <c r="A224" s="2539"/>
      <c r="B224" s="2540"/>
      <c r="C224" s="2541" t="s">
        <v>21</v>
      </c>
      <c r="D224" s="349">
        <f>D222-D223</f>
        <v>0</v>
      </c>
      <c r="E224" s="2542" t="s">
        <v>22</v>
      </c>
      <c r="F224" s="2543">
        <v>0</v>
      </c>
      <c r="G224" s="2544">
        <v>0</v>
      </c>
      <c r="H224" s="2545" t="s">
        <v>23</v>
      </c>
      <c r="I224" s="2546"/>
      <c r="J224" s="2547"/>
      <c r="K224" s="2548"/>
    </row>
    <row r="225" ht="22.5" customHeight="1">
      <c r="A225" s="2549" t="s">
        <v>205</v>
      </c>
      <c r="B225" s="2550" t="s">
        <v>206</v>
      </c>
      <c r="C225" s="2551" t="s">
        <v>80</v>
      </c>
      <c r="D225" s="349">
        <v>0</v>
      </c>
      <c r="E225" s="2552"/>
      <c r="F225" s="2553"/>
      <c r="G225" s="2554"/>
      <c r="H225" s="2555"/>
      <c r="I225" s="2556"/>
      <c r="J225" s="2557"/>
      <c r="K225" s="2558"/>
    </row>
    <row r="226" ht="22.5" customHeight="1">
      <c r="A226" s="2559"/>
      <c r="B226" s="2560"/>
      <c r="C226" s="2561" t="s">
        <v>207</v>
      </c>
      <c r="D226" s="684">
        <v>0</v>
      </c>
      <c r="E226" s="2562"/>
      <c r="F226" s="2563"/>
      <c r="G226" s="2564"/>
      <c r="H226" s="2565"/>
      <c r="I226" s="2566"/>
      <c r="J226" s="2567"/>
      <c r="K226" s="2568"/>
    </row>
    <row r="227" ht="22.5" customHeight="1">
      <c r="A227" s="2569"/>
      <c r="B227" s="2570"/>
      <c r="C227" s="2571" t="s">
        <v>200</v>
      </c>
      <c r="D227" s="695">
        <f>IF(D226=0,0,ROUND((D225/D226-1)*100,2))</f>
        <v>0</v>
      </c>
      <c r="E227" s="2572" t="s">
        <v>22</v>
      </c>
      <c r="F227" s="2573">
        <v>-2</v>
      </c>
      <c r="G227" s="2574">
        <v>2</v>
      </c>
      <c r="H227" s="2575" t="s">
        <v>23</v>
      </c>
      <c r="I227" s="2576"/>
      <c r="J227" s="2577"/>
      <c r="K227" s="2578"/>
    </row>
    <row r="228" ht="22.5" customHeight="1">
      <c r="A228" s="2579" t="s">
        <v>208</v>
      </c>
      <c r="B228" s="2580" t="s">
        <v>206</v>
      </c>
      <c r="C228" s="2581" t="s">
        <v>80</v>
      </c>
      <c r="D228" s="349">
        <v>0</v>
      </c>
      <c r="E228" s="2582"/>
      <c r="F228" s="2583"/>
      <c r="G228" s="2584"/>
      <c r="H228" s="2585"/>
      <c r="I228" s="2586"/>
      <c r="J228" s="2587"/>
      <c r="K228" s="2588"/>
    </row>
    <row r="229" ht="22.5" customHeight="1">
      <c r="A229" s="2589"/>
      <c r="B229" s="2590"/>
      <c r="C229" s="2591" t="s">
        <v>207</v>
      </c>
      <c r="D229" s="349">
        <v>0</v>
      </c>
      <c r="E229" s="2592"/>
      <c r="F229" s="2593"/>
      <c r="G229" s="2594"/>
      <c r="H229" s="2595"/>
      <c r="I229" s="2596"/>
      <c r="J229" s="2597"/>
      <c r="K229" s="2598"/>
    </row>
    <row r="230" ht="22.5" customHeight="1">
      <c r="A230" s="2599"/>
      <c r="B230" s="2600"/>
      <c r="C230" s="2601" t="s">
        <v>200</v>
      </c>
      <c r="D230" s="349">
        <f>IF(D229=0,0,ROUND((D228/D229-1)*100,2))</f>
        <v>0</v>
      </c>
      <c r="E230" s="2602" t="s">
        <v>22</v>
      </c>
      <c r="F230" s="2603">
        <v>-2</v>
      </c>
      <c r="G230" s="2604">
        <v>2</v>
      </c>
      <c r="H230" s="2605" t="s">
        <v>23</v>
      </c>
      <c r="I230" s="2606"/>
      <c r="J230" s="2607"/>
      <c r="K230" s="2608"/>
    </row>
    <row r="231" ht="22.5" customHeight="1">
      <c r="A231" s="2609" t="s">
        <v>209</v>
      </c>
      <c r="B231" s="2610"/>
      <c r="C231" s="2611"/>
      <c r="D231" s="2612"/>
      <c r="E231" s="2613"/>
      <c r="F231" s="2614"/>
      <c r="G231" s="2615"/>
      <c r="H231" s="2616"/>
      <c r="I231" s="2617"/>
      <c r="J231" s="2618"/>
      <c r="K231" s="2619"/>
    </row>
    <row r="232" ht="22.5" customHeight="1">
      <c r="A232" s="2620" t="s">
        <v>210</v>
      </c>
      <c r="B232" s="2621" t="s">
        <v>211</v>
      </c>
      <c r="C232" s="2622" t="s">
        <v>212</v>
      </c>
      <c r="D232" s="1555">
        <v>0</v>
      </c>
      <c r="E232" s="2623"/>
      <c r="F232" s="2624"/>
      <c r="G232" s="2625"/>
      <c r="H232" s="2626"/>
      <c r="I232" s="2627"/>
      <c r="J232" s="2628"/>
      <c r="K232" s="2629"/>
    </row>
    <row r="233" ht="22.5" customHeight="1">
      <c r="A233" s="2630"/>
      <c r="B233" s="2631"/>
      <c r="C233" s="2632" t="s">
        <v>213</v>
      </c>
      <c r="D233" s="1555">
        <v>0</v>
      </c>
      <c r="E233" s="2633"/>
      <c r="F233" s="2634"/>
      <c r="G233" s="2635"/>
      <c r="H233" s="2636"/>
      <c r="I233" s="2637"/>
      <c r="J233" s="2638"/>
      <c r="K233" s="2639"/>
    </row>
    <row r="234" ht="22.5" customHeight="1">
      <c r="A234" s="2640"/>
      <c r="B234" s="2641"/>
      <c r="C234" s="2642" t="s">
        <v>83</v>
      </c>
      <c r="D234" s="349">
        <f>IF(D233=0,0,ROUND((D232/D233-1)*100,2))</f>
        <v>0</v>
      </c>
      <c r="E234" s="2643" t="s">
        <v>22</v>
      </c>
      <c r="F234" s="2644">
        <v>0</v>
      </c>
      <c r="G234" s="2645">
        <v>20</v>
      </c>
      <c r="H234" s="2646" t="s">
        <v>23</v>
      </c>
      <c r="I234" s="2647"/>
      <c r="J234" s="2648"/>
      <c r="K234" s="2649"/>
    </row>
    <row r="235" ht="22.5" customHeight="1">
      <c r="A235" s="2650"/>
      <c r="B235" s="2651"/>
      <c r="C235" s="2652" t="s">
        <v>214</v>
      </c>
      <c r="D235" s="349">
        <f>IF(D126=0,0,ROUND(D232/D126*100,2))</f>
        <v>0</v>
      </c>
      <c r="E235" s="2653" t="s">
        <v>22</v>
      </c>
      <c r="F235" s="2654">
        <v>75</v>
      </c>
      <c r="G235" s="2655">
        <v>99</v>
      </c>
      <c r="H235" s="2656" t="s">
        <v>23</v>
      </c>
      <c r="I235" s="2657"/>
      <c r="J235" s="2658"/>
      <c r="K235" s="2659"/>
    </row>
    <row r="236" ht="22.5" customHeight="1">
      <c r="A236" s="2660" t="s">
        <v>215</v>
      </c>
      <c r="B236" s="2661" t="s">
        <v>216</v>
      </c>
      <c r="C236" s="2662" t="s">
        <v>217</v>
      </c>
      <c r="D236" s="349">
        <v>0</v>
      </c>
      <c r="E236" s="2663"/>
      <c r="F236" s="2664"/>
      <c r="G236" s="2665"/>
      <c r="H236" s="2666"/>
      <c r="I236" s="2667"/>
      <c r="J236" s="2668"/>
      <c r="K236" s="2669"/>
    </row>
    <row r="237" ht="22.5" customHeight="1">
      <c r="A237" s="2670"/>
      <c r="B237" s="2671"/>
      <c r="C237" s="2672" t="s">
        <v>218</v>
      </c>
      <c r="D237" s="2673">
        <v>0</v>
      </c>
      <c r="E237" s="2674"/>
      <c r="F237" s="2675"/>
      <c r="G237" s="2676"/>
      <c r="H237" s="2677"/>
      <c r="I237" s="2678"/>
      <c r="J237" s="2679"/>
      <c r="K237" s="2680"/>
    </row>
    <row r="238" ht="22.5" customHeight="1">
      <c r="A238" s="2681"/>
      <c r="B238" s="2682"/>
      <c r="C238" s="2683" t="s">
        <v>219</v>
      </c>
      <c r="D238" s="2684">
        <v>0</v>
      </c>
      <c r="E238" s="2685"/>
      <c r="F238" s="2686"/>
      <c r="G238" s="2687"/>
      <c r="H238" s="2688"/>
      <c r="I238" s="2689"/>
      <c r="J238" s="2690"/>
      <c r="K238" s="2691"/>
    </row>
    <row r="239" ht="22.5" customHeight="1">
      <c r="A239" s="2692"/>
      <c r="B239" s="2693"/>
      <c r="C239" s="2694" t="s">
        <v>220</v>
      </c>
      <c r="D239" s="349">
        <v>0</v>
      </c>
      <c r="E239" s="2695"/>
      <c r="F239" s="2696"/>
      <c r="G239" s="2697"/>
      <c r="H239" s="2698"/>
      <c r="I239" s="2699"/>
      <c r="J239" s="2700"/>
      <c r="K239" s="2701"/>
    </row>
    <row r="240" ht="22.5" customHeight="1">
      <c r="A240" s="2702"/>
      <c r="B240" s="2703"/>
      <c r="C240" s="2704" t="s">
        <v>83</v>
      </c>
      <c r="D240" s="349">
        <f>IF(D239=0,0,ROUND((D236/D239-1)*100,2))</f>
        <v>0</v>
      </c>
      <c r="E240" s="2705" t="s">
        <v>22</v>
      </c>
      <c r="F240" s="2706">
        <v>0</v>
      </c>
      <c r="G240" s="2707">
        <v>30</v>
      </c>
      <c r="H240" s="2708" t="s">
        <v>23</v>
      </c>
      <c r="I240" s="2709"/>
      <c r="J240" s="2710"/>
      <c r="K240" s="2711"/>
    </row>
    <row r="241" ht="22.5" customHeight="1">
      <c r="A241" s="2712"/>
      <c r="B241" s="2713"/>
      <c r="C241" s="2714" t="s">
        <v>221</v>
      </c>
      <c r="D241" s="349">
        <f>IF(D57=0,0,ROUND(((D236-D239)-D237+D238)/D57*100,2))</f>
        <v>0</v>
      </c>
      <c r="E241" s="2715" t="s">
        <v>22</v>
      </c>
      <c r="F241" s="2716">
        <v>30</v>
      </c>
      <c r="G241" s="2717">
        <v>55</v>
      </c>
      <c r="H241" s="2718" t="s">
        <v>23</v>
      </c>
      <c r="I241" s="2719"/>
      <c r="J241" s="2720"/>
      <c r="K241" s="2721"/>
    </row>
    <row r="242" ht="22.5" customHeight="1">
      <c r="A242" s="2722" t="s">
        <v>222</v>
      </c>
      <c r="B242" s="2723" t="s">
        <v>223</v>
      </c>
      <c r="C242" s="2724" t="s">
        <v>224</v>
      </c>
      <c r="D242" s="349">
        <f>IF(D232=0,0,D236/D232)</f>
        <v>0</v>
      </c>
      <c r="E242" s="2725"/>
      <c r="F242" s="2726"/>
      <c r="G242" s="2727"/>
      <c r="H242" s="2728"/>
      <c r="I242" s="2729"/>
      <c r="J242" s="2730"/>
      <c r="K242" s="2731"/>
    </row>
    <row r="243" ht="22.5" customHeight="1">
      <c r="A243" s="2732"/>
      <c r="B243" s="2733"/>
      <c r="C243" s="2734" t="s">
        <v>225</v>
      </c>
      <c r="D243" s="349">
        <f>IF(D233=0,0,D239/D233)</f>
        <v>0</v>
      </c>
      <c r="E243" s="2735"/>
      <c r="F243" s="2736"/>
      <c r="G243" s="2737"/>
      <c r="H243" s="2738"/>
      <c r="I243" s="2739"/>
      <c r="J243" s="2740"/>
      <c r="K243" s="2741"/>
    </row>
    <row r="244" ht="22.5" customHeight="1">
      <c r="A244" s="2742"/>
      <c r="B244" s="2743"/>
      <c r="C244" s="2744" t="s">
        <v>83</v>
      </c>
      <c r="D244" s="349">
        <f>IF(D243=0,0,ROUND((D242/D243-1)*100,2))</f>
        <v>0</v>
      </c>
      <c r="E244" s="2745" t="s">
        <v>22</v>
      </c>
      <c r="F244" s="2746">
        <v>0</v>
      </c>
      <c r="G244" s="2747">
        <v>30</v>
      </c>
      <c r="H244" s="2748" t="s">
        <v>23</v>
      </c>
      <c r="I244" s="2749"/>
      <c r="J244" s="2750"/>
      <c r="K244" s="2751"/>
    </row>
    <row r="245" ht="22.5" customHeight="1">
      <c r="A245" s="2752" t="s">
        <v>226</v>
      </c>
      <c r="B245" s="2753"/>
      <c r="C245" s="2754"/>
      <c r="D245" s="2755"/>
      <c r="E245" s="2756"/>
      <c r="F245" s="2757"/>
      <c r="G245" s="2758"/>
      <c r="H245" s="2759"/>
      <c r="I245" s="2760"/>
      <c r="J245" s="2761"/>
      <c r="K245" s="2762"/>
    </row>
    <row r="246" ht="22.5" customHeight="1">
      <c r="A246" s="2763" t="s">
        <v>227</v>
      </c>
      <c r="B246" s="2764" t="s">
        <v>228</v>
      </c>
      <c r="C246" s="2765" t="s">
        <v>229</v>
      </c>
      <c r="D246" s="349">
        <v>0</v>
      </c>
      <c r="E246" s="2766" t="s">
        <v>22</v>
      </c>
      <c r="F246" s="2767">
        <v>0</v>
      </c>
      <c r="G246" s="2768">
        <v>0</v>
      </c>
      <c r="H246" s="2769" t="s">
        <v>23</v>
      </c>
      <c r="I246" s="2770"/>
      <c r="J246" s="2771"/>
      <c r="K246" s="2772"/>
    </row>
    <row r="247" ht="22.5" customHeight="1">
      <c r="A247" s="2773"/>
      <c r="B247" s="2774"/>
      <c r="C247" s="2775" t="s">
        <v>230</v>
      </c>
      <c r="D247" s="349">
        <v>0</v>
      </c>
      <c r="E247" s="2776" t="s">
        <v>22</v>
      </c>
      <c r="F247" s="2777">
        <v>0</v>
      </c>
      <c r="G247" s="2778">
        <v>0</v>
      </c>
      <c r="H247" s="2779" t="s">
        <v>23</v>
      </c>
      <c r="I247" s="2780"/>
      <c r="J247" s="2781"/>
      <c r="K247" s="2782"/>
    </row>
    <row r="248" ht="22.5" customHeight="1">
      <c r="A248" s="2783" t="s">
        <v>231</v>
      </c>
      <c r="B248" s="2784" t="s">
        <v>228</v>
      </c>
      <c r="C248" s="2785" t="s">
        <v>232</v>
      </c>
      <c r="D248" s="349">
        <v>0</v>
      </c>
      <c r="E248" s="2786" t="s">
        <v>22</v>
      </c>
      <c r="F248" s="2787">
        <v>0</v>
      </c>
      <c r="G248" s="2788">
        <v>0</v>
      </c>
      <c r="H248" s="2789" t="s">
        <v>23</v>
      </c>
      <c r="I248" s="2790"/>
      <c r="J248" s="2791"/>
      <c r="K248" s="2792"/>
    </row>
    <row r="249" ht="22.5" customHeight="1">
      <c r="A249" s="2793"/>
      <c r="B249" s="2794"/>
      <c r="C249" s="2795" t="s">
        <v>233</v>
      </c>
      <c r="D249" s="349">
        <v>0</v>
      </c>
      <c r="E249" s="2796" t="s">
        <v>22</v>
      </c>
      <c r="F249" s="2797">
        <v>0</v>
      </c>
      <c r="G249" s="2798">
        <v>0</v>
      </c>
      <c r="H249" s="2799" t="s">
        <v>23</v>
      </c>
      <c r="I249" s="2800"/>
      <c r="J249" s="2801"/>
      <c r="K249" s="2802"/>
    </row>
  </sheetData>
  <mergeCells>
    <mergeCell ref="A1:K1"/>
    <mergeCell ref="A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6:A18"/>
    <mergeCell ref="B16:B18"/>
    <mergeCell ref="A20:A24"/>
    <mergeCell ref="B20:B24"/>
    <mergeCell ref="A25:A27"/>
    <mergeCell ref="B25:B27"/>
    <mergeCell ref="A28:A30"/>
    <mergeCell ref="B28:B30"/>
    <mergeCell ref="A31:A35"/>
    <mergeCell ref="B31:B35"/>
    <mergeCell ref="A36:A42"/>
    <mergeCell ref="B36:B42"/>
    <mergeCell ref="A43:A49"/>
    <mergeCell ref="B43:B49"/>
    <mergeCell ref="A51:A55"/>
    <mergeCell ref="B51:B55"/>
    <mergeCell ref="A56:A60"/>
    <mergeCell ref="B56:B60"/>
    <mergeCell ref="A61:A67"/>
    <mergeCell ref="B61:B67"/>
    <mergeCell ref="A68:A71"/>
    <mergeCell ref="B68:B71"/>
    <mergeCell ref="A72:A75"/>
    <mergeCell ref="B72:B75"/>
    <mergeCell ref="A76:A79"/>
    <mergeCell ref="B76:B79"/>
    <mergeCell ref="A80:A89"/>
    <mergeCell ref="B80:B89"/>
    <mergeCell ref="A90:A94"/>
    <mergeCell ref="B90:B94"/>
    <mergeCell ref="A95:A99"/>
    <mergeCell ref="B95:B99"/>
    <mergeCell ref="A100:A104"/>
    <mergeCell ref="B100:B104"/>
    <mergeCell ref="A105:A109"/>
    <mergeCell ref="B105:B109"/>
    <mergeCell ref="A110:A116"/>
    <mergeCell ref="B110:B116"/>
    <mergeCell ref="A117:A121"/>
    <mergeCell ref="B117:B121"/>
    <mergeCell ref="A122:A124"/>
    <mergeCell ref="B122:B124"/>
    <mergeCell ref="A126:A128"/>
    <mergeCell ref="B126:B128"/>
    <mergeCell ref="A129:A131"/>
    <mergeCell ref="B129:B131"/>
    <mergeCell ref="A132:A135"/>
    <mergeCell ref="B132:B135"/>
    <mergeCell ref="A136:A139"/>
    <mergeCell ref="B136:B139"/>
    <mergeCell ref="A140:A143"/>
    <mergeCell ref="B140:B143"/>
    <mergeCell ref="A144:A147"/>
    <mergeCell ref="B144:B147"/>
    <mergeCell ref="A148:A150"/>
    <mergeCell ref="B148:B150"/>
    <mergeCell ref="A151:A153"/>
    <mergeCell ref="B151:B153"/>
    <mergeCell ref="A154:A157"/>
    <mergeCell ref="B154:B157"/>
    <mergeCell ref="A158:A161"/>
    <mergeCell ref="B158:B161"/>
    <mergeCell ref="A162:A165"/>
    <mergeCell ref="B162:B165"/>
    <mergeCell ref="A166:A169"/>
    <mergeCell ref="B166:B169"/>
    <mergeCell ref="A170:A172"/>
    <mergeCell ref="B170:B172"/>
    <mergeCell ref="A173:A175"/>
    <mergeCell ref="B173:B175"/>
    <mergeCell ref="A176:A178"/>
    <mergeCell ref="B176:B178"/>
    <mergeCell ref="A179:A181"/>
    <mergeCell ref="B179:B181"/>
    <mergeCell ref="A183:A185"/>
    <mergeCell ref="B183:B185"/>
    <mergeCell ref="A186:A188"/>
    <mergeCell ref="B186:B188"/>
    <mergeCell ref="A189:A191"/>
    <mergeCell ref="B189:B191"/>
    <mergeCell ref="A192:A194"/>
    <mergeCell ref="B192:B194"/>
    <mergeCell ref="A195:A196"/>
    <mergeCell ref="B195:B196"/>
    <mergeCell ref="A197:A198"/>
    <mergeCell ref="B197:B198"/>
    <mergeCell ref="A199:A201"/>
    <mergeCell ref="B199:B201"/>
    <mergeCell ref="A202:A204"/>
    <mergeCell ref="B202:B204"/>
    <mergeCell ref="A205:A207"/>
    <mergeCell ref="B205:B207"/>
    <mergeCell ref="A208:A210"/>
    <mergeCell ref="B208:B210"/>
    <mergeCell ref="A211:A213"/>
    <mergeCell ref="B211:B213"/>
    <mergeCell ref="A214:A216"/>
    <mergeCell ref="B214:B216"/>
    <mergeCell ref="A217:A219"/>
    <mergeCell ref="B217:B219"/>
    <mergeCell ref="A220:A221"/>
    <mergeCell ref="B220:B221"/>
    <mergeCell ref="A222:A224"/>
    <mergeCell ref="B222:B224"/>
    <mergeCell ref="A225:A227"/>
    <mergeCell ref="B225:B227"/>
    <mergeCell ref="A228:A230"/>
    <mergeCell ref="B228:B230"/>
    <mergeCell ref="A232:A235"/>
    <mergeCell ref="B232:B235"/>
    <mergeCell ref="A236:A241"/>
    <mergeCell ref="B236:B241"/>
    <mergeCell ref="A242:A244"/>
    <mergeCell ref="B242:B244"/>
    <mergeCell ref="A246:A247"/>
    <mergeCell ref="B246:B247"/>
    <mergeCell ref="A248:A249"/>
    <mergeCell ref="B248:B249"/>
  </mergeCells>
  <pageMargins left="1.18110236220472" right="1.18110236220472" top="1.18110236220472" bottom="1.18110236220472" header="0.51181" footer="0.51181"/>
  <pageSetup paperSize="9" pageOrder="overThenDown" orientation="portrait" errors="blank"/>
</worksheet>
</file>

<file path=xl/worksheets/sheet10.xml><?xml version="1.0" encoding="utf-8"?>
<worksheet xmlns="http://schemas.openxmlformats.org/spreadsheetml/2006/main" xmlns:r="http://schemas.openxmlformats.org/officeDocument/2006/relationships">
  <dimension ref="A1:K23"/>
  <sheetViews>
    <sheetView tabSelected="1" topLeftCell="A1" zoomScaleNormal="100" zoomScalePageLayoutView="60" workbookViewId="0">
      <pane topLeftCell="B8" activePane="bottomRight" state="frozen"/>
      <selection activeCell="A1" sqref="A1"/>
    </sheetView>
  </sheetViews>
  <sheetFormatPr defaultColWidth="8" defaultRowHeight="14.25"/>
  <cols>
    <col min="1" max="1" width="21.3686274509804" style="16"/>
    <col min="2" max="2" width="26.3882352941176" style="16"/>
    <col min="3" max="3" width="25.2392156862745" style="16"/>
    <col min="4" max="4" width="25.3843137254902" style="16"/>
    <col min="5" max="5" width="5.30588235294118" style="16"/>
    <col min="6" max="6" width="7.02745098039216" style="16"/>
    <col min="7" max="7" width="7.02745098039216" style="16"/>
    <col min="8" max="8" width="5.01960784313726" style="16"/>
    <col min="9" max="9" width="36.5686274509804" style="16"/>
    <col min="10" max="10" width="36.5686274509804" style="16"/>
    <col min="11" max="11" width="36.5686274509804" style="16"/>
  </cols>
  <sheetData>
    <row r="1" ht="38.25" customHeight="1">
      <c r="A1" s="15749" t="s">
        <v>830</v>
      </c>
      <c r="B1" s="15750"/>
      <c r="C1" s="15751"/>
      <c r="D1" s="15752"/>
      <c r="E1" s="15753"/>
      <c r="F1" s="15754"/>
      <c r="G1" s="15755"/>
      <c r="H1" s="15756"/>
      <c r="I1" s="15757"/>
      <c r="J1" s="15758"/>
      <c r="K1" s="15759"/>
    </row>
    <row r="2" ht="22.5" customHeight="1">
      <c r="A2" s="15760" t="s">
        <v>831</v>
      </c>
      <c r="B2" s="15761"/>
      <c r="C2" s="15762"/>
      <c r="D2" s="15763"/>
      <c r="E2" s="15764"/>
      <c r="F2" s="15765"/>
      <c r="G2" s="15766"/>
      <c r="H2" s="15767"/>
      <c r="I2" s="15768"/>
      <c r="J2" s="15769"/>
      <c r="K2" s="15770"/>
    </row>
    <row r="3" ht="22.5" customHeight="1">
      <c r="A3" s="15771" t="s">
        <v>2</v>
      </c>
      <c r="B3" s="15772"/>
      <c r="C3" s="15773"/>
      <c r="D3" s="15774"/>
      <c r="E3" s="15775"/>
      <c r="F3" s="15776"/>
      <c r="G3" s="15777"/>
      <c r="H3" s="15778"/>
      <c r="I3" s="15779"/>
      <c r="J3" s="15780"/>
      <c r="K3" s="15781" t="s">
        <v>3</v>
      </c>
    </row>
    <row r="4" ht="22.5" customHeight="1">
      <c r="A4" s="15782" t="s">
        <v>4</v>
      </c>
      <c r="B4" s="15783" t="s">
        <v>5</v>
      </c>
      <c r="C4" s="15784" t="s">
        <v>6</v>
      </c>
      <c r="D4" s="15785" t="s">
        <v>7</v>
      </c>
      <c r="E4" s="15786" t="s">
        <v>8</v>
      </c>
      <c r="F4" s="15787" t="s">
        <v>9</v>
      </c>
      <c r="G4" s="15788"/>
      <c r="H4" s="15789" t="s">
        <v>10</v>
      </c>
      <c r="I4" s="15790" t="s">
        <v>11</v>
      </c>
      <c r="J4" s="15791" t="s">
        <v>12</v>
      </c>
      <c r="K4" s="15792" t="s">
        <v>13</v>
      </c>
    </row>
    <row r="5" ht="22.5" customHeight="1">
      <c r="A5" s="15793"/>
      <c r="B5" s="15794"/>
      <c r="C5" s="15795"/>
      <c r="D5" s="15796"/>
      <c r="E5" s="15797"/>
      <c r="F5" s="15798" t="s">
        <v>14</v>
      </c>
      <c r="G5" s="15799" t="s">
        <v>15</v>
      </c>
      <c r="H5" s="15800"/>
      <c r="I5" s="15801"/>
      <c r="J5" s="15802"/>
      <c r="K5" s="15803"/>
    </row>
    <row r="6" ht="22.5" customHeight="1">
      <c r="A6" s="15804" t="s">
        <v>17</v>
      </c>
      <c r="B6" s="15805" t="s">
        <v>18</v>
      </c>
      <c r="C6" s="15806" t="s">
        <v>19</v>
      </c>
      <c r="D6" s="349">
        <v>0</v>
      </c>
      <c r="E6" s="15807"/>
      <c r="F6" s="15808"/>
      <c r="G6" s="15809"/>
      <c r="H6" s="15810"/>
      <c r="I6" s="15811"/>
      <c r="J6" s="15812"/>
      <c r="K6" s="15813"/>
    </row>
    <row r="7" ht="22.5" customHeight="1">
      <c r="A7" s="15814"/>
      <c r="B7" s="15815"/>
      <c r="C7" s="15816" t="s">
        <v>20</v>
      </c>
      <c r="D7" s="349">
        <v>0</v>
      </c>
      <c r="E7" s="15817"/>
      <c r="F7" s="15818"/>
      <c r="G7" s="15819"/>
      <c r="H7" s="15820"/>
      <c r="I7" s="15821"/>
      <c r="J7" s="15822"/>
      <c r="K7" s="15823"/>
    </row>
    <row r="8" ht="22.5" customHeight="1">
      <c r="A8" s="15824"/>
      <c r="B8" s="15825"/>
      <c r="C8" s="15826" t="s">
        <v>21</v>
      </c>
      <c r="D8" s="349">
        <f>D6-D7</f>
        <v>0</v>
      </c>
      <c r="E8" s="15827" t="s">
        <v>22</v>
      </c>
      <c r="F8" s="15828">
        <v>0</v>
      </c>
      <c r="G8" s="15829">
        <v>0</v>
      </c>
      <c r="H8" s="15830" t="s">
        <v>23</v>
      </c>
      <c r="I8" s="15831"/>
      <c r="J8" s="15832"/>
      <c r="K8" s="15833"/>
    </row>
    <row r="9" ht="22.5" customHeight="1">
      <c r="A9" s="15834" t="s">
        <v>817</v>
      </c>
      <c r="B9" s="15835" t="s">
        <v>832</v>
      </c>
      <c r="C9" s="15836" t="s">
        <v>80</v>
      </c>
      <c r="D9" s="349">
        <v>7037036.56</v>
      </c>
      <c r="E9" s="15837"/>
      <c r="F9" s="15838"/>
      <c r="G9" s="15839"/>
      <c r="H9" s="15840"/>
      <c r="I9" s="15841"/>
      <c r="J9" s="15842"/>
      <c r="K9" s="15843"/>
    </row>
    <row r="10" ht="22.5" customHeight="1">
      <c r="A10" s="15844"/>
      <c r="B10" s="15845"/>
      <c r="C10" s="15846" t="s">
        <v>82</v>
      </c>
      <c r="D10" s="349">
        <v>6844625.49</v>
      </c>
      <c r="E10" s="15847"/>
      <c r="F10" s="15848"/>
      <c r="G10" s="15849"/>
      <c r="H10" s="15850"/>
      <c r="I10" s="15851"/>
      <c r="J10" s="15852"/>
      <c r="K10" s="15853"/>
    </row>
    <row r="11" ht="22.5" customHeight="1">
      <c r="A11" s="15854"/>
      <c r="B11" s="15855"/>
      <c r="C11" s="15856" t="s">
        <v>83</v>
      </c>
      <c r="D11" s="349">
        <f>IF(D10=0,0,ROUND((D9/D10-1)*100,2))</f>
        <v>2.81</v>
      </c>
      <c r="E11" s="15857" t="s">
        <v>22</v>
      </c>
      <c r="F11" s="15858">
        <v>0</v>
      </c>
      <c r="G11" s="15859">
        <v>20</v>
      </c>
      <c r="H11" s="15860" t="s">
        <v>23</v>
      </c>
      <c r="I11" s="15861"/>
      <c r="J11" s="15862"/>
      <c r="K11" s="15863"/>
    </row>
    <row r="12" ht="22.5" customHeight="1">
      <c r="A12" s="15864" t="s">
        <v>818</v>
      </c>
      <c r="B12" s="15865" t="s">
        <v>833</v>
      </c>
      <c r="C12" s="15866" t="s">
        <v>80</v>
      </c>
      <c r="D12" s="349">
        <v>7037036.56</v>
      </c>
      <c r="E12" s="15867"/>
      <c r="F12" s="15868"/>
      <c r="G12" s="15869"/>
      <c r="H12" s="15870"/>
      <c r="I12" s="15871"/>
      <c r="J12" s="15872"/>
      <c r="K12" s="15873"/>
    </row>
    <row r="13" ht="22.5" customHeight="1">
      <c r="A13" s="15874"/>
      <c r="B13" s="15875"/>
      <c r="C13" s="15876" t="s">
        <v>82</v>
      </c>
      <c r="D13" s="349">
        <v>6844625.49</v>
      </c>
      <c r="E13" s="15877"/>
      <c r="F13" s="15878"/>
      <c r="G13" s="15879"/>
      <c r="H13" s="15880"/>
      <c r="I13" s="15881"/>
      <c r="J13" s="15882"/>
      <c r="K13" s="15883"/>
    </row>
    <row r="14" ht="22.5" customHeight="1">
      <c r="A14" s="15884"/>
      <c r="B14" s="15885"/>
      <c r="C14" s="15886" t="s">
        <v>83</v>
      </c>
      <c r="D14" s="349">
        <f>IF(D13=0,0,ROUND((D12/D13-1)*100,2))</f>
        <v>2.81</v>
      </c>
      <c r="E14" s="15887" t="s">
        <v>22</v>
      </c>
      <c r="F14" s="15888">
        <v>0</v>
      </c>
      <c r="G14" s="15889">
        <v>20</v>
      </c>
      <c r="H14" s="15890" t="s">
        <v>23</v>
      </c>
      <c r="I14" s="15891"/>
      <c r="J14" s="15892"/>
      <c r="K14" s="15893"/>
    </row>
    <row r="15" ht="22.5" customHeight="1">
      <c r="A15" s="15894" t="s">
        <v>820</v>
      </c>
      <c r="B15" s="15895" t="s">
        <v>834</v>
      </c>
      <c r="C15" s="15896" t="s">
        <v>80</v>
      </c>
      <c r="D15" s="1555">
        <v>16935</v>
      </c>
      <c r="E15" s="15897"/>
      <c r="F15" s="15898"/>
      <c r="G15" s="15899"/>
      <c r="H15" s="15900"/>
      <c r="I15" s="15901"/>
      <c r="J15" s="15902"/>
      <c r="K15" s="15903"/>
    </row>
    <row r="16" ht="22.5" customHeight="1">
      <c r="A16" s="15904"/>
      <c r="B16" s="15905"/>
      <c r="C16" s="15906" t="s">
        <v>82</v>
      </c>
      <c r="D16" s="1555">
        <v>16545</v>
      </c>
      <c r="E16" s="15907"/>
      <c r="F16" s="15908"/>
      <c r="G16" s="15909"/>
      <c r="H16" s="15910"/>
      <c r="I16" s="15911"/>
      <c r="J16" s="15912"/>
      <c r="K16" s="15913"/>
    </row>
    <row r="17" ht="24.75" customHeight="1">
      <c r="A17" s="15914"/>
      <c r="B17" s="15915"/>
      <c r="C17" s="15916" t="s">
        <v>83</v>
      </c>
      <c r="D17" s="349">
        <f>IF(D16=0,0,ROUND((D15/D16-1)*100,2))</f>
        <v>2.36</v>
      </c>
      <c r="E17" s="15917" t="s">
        <v>22</v>
      </c>
      <c r="F17" s="15918">
        <v>0</v>
      </c>
      <c r="G17" s="15919">
        <v>10</v>
      </c>
      <c r="H17" s="15920" t="s">
        <v>23</v>
      </c>
      <c r="I17" s="15921"/>
      <c r="J17" s="15922"/>
      <c r="K17" s="15923"/>
    </row>
    <row r="18" ht="24.75" customHeight="1">
      <c r="A18" s="15924"/>
      <c r="B18" s="15925"/>
      <c r="C18" s="15926" t="s">
        <v>835</v>
      </c>
      <c r="D18" s="349">
        <v>0</v>
      </c>
      <c r="E18" s="15927" t="s">
        <v>22</v>
      </c>
      <c r="F18" s="15928">
        <v>0</v>
      </c>
      <c r="G18" s="15929">
        <v>0</v>
      </c>
      <c r="H18" s="15930" t="s">
        <v>23</v>
      </c>
      <c r="I18" s="15931"/>
      <c r="J18" s="15932"/>
      <c r="K18" s="15933"/>
    </row>
    <row r="19" ht="24.75" customHeight="1">
      <c r="A19" s="15934" t="s">
        <v>824</v>
      </c>
      <c r="B19" s="15935" t="s">
        <v>825</v>
      </c>
      <c r="C19" s="15936" t="s">
        <v>80</v>
      </c>
      <c r="D19" s="349">
        <f>IF(D15=0,0,D12/D15)</f>
        <v>415.532126365515</v>
      </c>
      <c r="E19" s="15937"/>
      <c r="F19" s="15938"/>
      <c r="G19" s="15939"/>
      <c r="H19" s="15940"/>
      <c r="I19" s="15941"/>
      <c r="J19" s="15942"/>
      <c r="K19" s="15943"/>
    </row>
    <row r="20" ht="24.75" customHeight="1">
      <c r="A20" s="15944"/>
      <c r="B20" s="15945"/>
      <c r="C20" s="15946" t="s">
        <v>82</v>
      </c>
      <c r="D20" s="349">
        <f>IF(D16=0,0,D13/D16)</f>
        <v>413.69752130553</v>
      </c>
      <c r="E20" s="15947"/>
      <c r="F20" s="15948"/>
      <c r="G20" s="15949"/>
      <c r="H20" s="15950"/>
      <c r="I20" s="15951"/>
      <c r="J20" s="15952"/>
      <c r="K20" s="15953"/>
    </row>
    <row r="21" ht="24.75" customHeight="1">
      <c r="A21" s="15954"/>
      <c r="B21" s="15955"/>
      <c r="C21" s="15956" t="s">
        <v>83</v>
      </c>
      <c r="D21" s="349">
        <f>IF(D20=0,0,ROUND((D19/D20-1)*100,2))</f>
        <v>0.44</v>
      </c>
      <c r="E21" s="15957" t="s">
        <v>22</v>
      </c>
      <c r="F21" s="15958">
        <v>0</v>
      </c>
      <c r="G21" s="15959">
        <v>10</v>
      </c>
      <c r="H21" s="15960" t="s">
        <v>23</v>
      </c>
      <c r="I21" s="15961"/>
      <c r="J21" s="15962"/>
      <c r="K21" s="15963"/>
    </row>
    <row r="22" ht="24.75" customHeight="1">
      <c r="A22" s="15964" t="s">
        <v>827</v>
      </c>
      <c r="B22" s="15965" t="s">
        <v>828</v>
      </c>
      <c r="C22" s="15966" t="s">
        <v>80</v>
      </c>
      <c r="D22" s="349">
        <v>0</v>
      </c>
      <c r="E22" s="15967" t="s">
        <v>22</v>
      </c>
      <c r="F22" s="15968">
        <v>0</v>
      </c>
      <c r="G22" s="15969">
        <v>0</v>
      </c>
      <c r="H22" s="15970" t="s">
        <v>23</v>
      </c>
      <c r="I22" s="15971"/>
      <c r="J22" s="15972"/>
      <c r="K22" s="15973"/>
    </row>
    <row r="23" ht="24.75" customHeight="1">
      <c r="A23" s="15974" t="s">
        <v>829</v>
      </c>
      <c r="B23" s="15975"/>
      <c r="C23" s="15976" t="s">
        <v>80</v>
      </c>
      <c r="D23" s="349">
        <v>0</v>
      </c>
      <c r="E23" s="15977" t="s">
        <v>22</v>
      </c>
      <c r="F23" s="15978">
        <v>0</v>
      </c>
      <c r="G23" s="15979">
        <v>0</v>
      </c>
      <c r="H23" s="15980" t="s">
        <v>23</v>
      </c>
      <c r="I23" s="15981"/>
      <c r="J23" s="15982"/>
      <c r="K23" s="15983"/>
    </row>
  </sheetData>
  <mergeCells>
    <mergeCell ref="A1:K1"/>
    <mergeCell ref="A2:K2"/>
    <mergeCell ref="A4:A5"/>
    <mergeCell ref="B4:B5"/>
    <mergeCell ref="C4:C5"/>
    <mergeCell ref="D4:D5"/>
    <mergeCell ref="E4:E5"/>
    <mergeCell ref="F4:G4"/>
    <mergeCell ref="H4:H5"/>
    <mergeCell ref="I4:I5"/>
    <mergeCell ref="J4:J5"/>
    <mergeCell ref="K4:K5"/>
    <mergeCell ref="A6:A8"/>
    <mergeCell ref="B6:B8"/>
    <mergeCell ref="A9:A11"/>
    <mergeCell ref="B9:B11"/>
    <mergeCell ref="A12:A14"/>
    <mergeCell ref="B12:B14"/>
    <mergeCell ref="A15:A18"/>
    <mergeCell ref="B15:B18"/>
    <mergeCell ref="A19:A21"/>
    <mergeCell ref="B19:B21"/>
    <mergeCell ref="B22:B23"/>
  </mergeCells>
  <pageMargins left="1.18110236220472" right="1.18110236220472" top="1.18110236220472" bottom="1.18110236220472" header="0.51181" footer="0.51181"/>
  <pageSetup paperSize="9" pageOrder="overThenDown" orientation="portrait" errors="blank"/>
</worksheet>
</file>

<file path=xl/worksheets/sheet2.xml><?xml version="1.0" encoding="utf-8"?>
<worksheet xmlns="http://schemas.openxmlformats.org/spreadsheetml/2006/main" xmlns:r="http://schemas.openxmlformats.org/officeDocument/2006/relationships">
  <dimension ref="A1:K201"/>
  <sheetViews>
    <sheetView topLeftCell="A1" zoomScaleNormal="100" zoomScalePageLayoutView="60" workbookViewId="0">
      <pane topLeftCell="B33" activePane="bottomRight" state="frozen"/>
      <selection activeCell="A1" sqref="A1"/>
    </sheetView>
  </sheetViews>
  <sheetFormatPr defaultColWidth="8" defaultRowHeight="14.25"/>
  <cols>
    <col min="1" max="1" width="35.5647058823529" style="16"/>
    <col min="2" max="2" width="31.8352941176471" style="16"/>
    <col min="3" max="3" width="32.2666666666667" style="16"/>
    <col min="4" max="4" width="24.0941176470588" style="16"/>
    <col min="5" max="5" width="6.02352941176471" style="16"/>
    <col min="6" max="6" width="10.8980392156863" style="16"/>
    <col min="7" max="7" width="10.4666666666667" style="16"/>
    <col min="8" max="8" width="6.02352941176471" style="16"/>
    <col min="9" max="9" width="36.5686274509804" style="16"/>
    <col min="10" max="10" width="36.5686274509804" style="16"/>
    <col min="11" max="11" width="36.5686274509804" style="16"/>
  </cols>
  <sheetData>
    <row r="1" ht="38.25" customHeight="1">
      <c r="A1" s="2803" t="s">
        <v>234</v>
      </c>
      <c r="B1" s="2804"/>
      <c r="C1" s="2805"/>
      <c r="D1" s="2806"/>
      <c r="E1" s="2807"/>
      <c r="F1" s="2808"/>
      <c r="G1" s="2809"/>
      <c r="H1" s="2810"/>
      <c r="I1" s="2811"/>
      <c r="J1" s="2812"/>
      <c r="K1" s="2813"/>
    </row>
    <row r="2" ht="22.5" customHeight="1">
      <c r="A2" s="2814"/>
      <c r="B2" s="2815"/>
      <c r="C2" s="2816"/>
      <c r="D2" s="2817"/>
      <c r="E2" s="2818"/>
      <c r="F2" s="2819"/>
      <c r="G2" s="2820"/>
      <c r="H2" s="2821"/>
      <c r="I2" s="2822" t="s">
        <v>235</v>
      </c>
      <c r="J2" s="2823"/>
      <c r="K2" s="2824"/>
    </row>
    <row r="3" ht="22.5" customHeight="1">
      <c r="A3" s="2825" t="s">
        <v>2</v>
      </c>
      <c r="B3" s="2826"/>
      <c r="C3" s="2827"/>
      <c r="D3" s="2828"/>
      <c r="E3" s="2829"/>
      <c r="F3" s="2830"/>
      <c r="G3" s="2831"/>
      <c r="H3" s="2832"/>
      <c r="I3" s="2833"/>
      <c r="J3" s="2834"/>
      <c r="K3" s="2835" t="s">
        <v>3</v>
      </c>
    </row>
    <row r="4" ht="22.5" customHeight="1">
      <c r="A4" s="2836" t="s">
        <v>4</v>
      </c>
      <c r="B4" s="2837" t="s">
        <v>5</v>
      </c>
      <c r="C4" s="2838" t="s">
        <v>6</v>
      </c>
      <c r="D4" s="2839" t="s">
        <v>7</v>
      </c>
      <c r="E4" s="2840" t="s">
        <v>8</v>
      </c>
      <c r="F4" s="2841" t="s">
        <v>9</v>
      </c>
      <c r="G4" s="2842"/>
      <c r="H4" s="2843" t="s">
        <v>10</v>
      </c>
      <c r="I4" s="2844" t="s">
        <v>11</v>
      </c>
      <c r="J4" s="2845" t="s">
        <v>12</v>
      </c>
      <c r="K4" s="2846" t="s">
        <v>13</v>
      </c>
    </row>
    <row r="5" ht="22.5" customHeight="1">
      <c r="A5" s="2847"/>
      <c r="B5" s="2848"/>
      <c r="C5" s="2849"/>
      <c r="D5" s="2850"/>
      <c r="E5" s="2851"/>
      <c r="F5" s="2852" t="s">
        <v>14</v>
      </c>
      <c r="G5" s="2853" t="s">
        <v>15</v>
      </c>
      <c r="H5" s="2854"/>
      <c r="I5" s="2855"/>
      <c r="J5" s="2856"/>
      <c r="K5" s="2857"/>
    </row>
    <row r="6" ht="22.5" customHeight="1">
      <c r="A6" s="2858" t="s">
        <v>236</v>
      </c>
      <c r="B6" s="2859"/>
      <c r="C6" s="2860"/>
      <c r="D6" s="2861"/>
      <c r="E6" s="2862"/>
      <c r="F6" s="2863"/>
      <c r="G6" s="2864"/>
      <c r="H6" s="2865"/>
      <c r="I6" s="2866"/>
      <c r="J6" s="2867"/>
      <c r="K6" s="2868"/>
    </row>
    <row r="7" ht="22.5" customHeight="1">
      <c r="A7" s="2869" t="s">
        <v>17</v>
      </c>
      <c r="B7" s="2870" t="s">
        <v>18</v>
      </c>
      <c r="C7" s="2871" t="s">
        <v>19</v>
      </c>
      <c r="D7" s="706">
        <v>0</v>
      </c>
      <c r="E7" s="2872"/>
      <c r="F7" s="2873"/>
      <c r="G7" s="2874"/>
      <c r="H7" s="2875"/>
      <c r="I7" s="2876"/>
      <c r="J7" s="2877"/>
      <c r="K7" s="2878"/>
    </row>
    <row r="8" ht="22.5" customHeight="1">
      <c r="A8" s="2879"/>
      <c r="B8" s="2880"/>
      <c r="C8" s="2881" t="s">
        <v>20</v>
      </c>
      <c r="D8" s="706">
        <v>0</v>
      </c>
      <c r="E8" s="2882"/>
      <c r="F8" s="2883"/>
      <c r="G8" s="2884"/>
      <c r="H8" s="2885"/>
      <c r="I8" s="2886"/>
      <c r="J8" s="2887"/>
      <c r="K8" s="2888"/>
    </row>
    <row r="9" ht="22.5" customHeight="1">
      <c r="A9" s="2889"/>
      <c r="B9" s="2890"/>
      <c r="C9" s="2891" t="s">
        <v>21</v>
      </c>
      <c r="D9" s="706">
        <f>D7-D8</f>
        <v>0</v>
      </c>
      <c r="E9" s="2892" t="s">
        <v>22</v>
      </c>
      <c r="F9" s="2893">
        <v>0</v>
      </c>
      <c r="G9" s="2894">
        <v>0</v>
      </c>
      <c r="H9" s="2895" t="s">
        <v>23</v>
      </c>
      <c r="I9" s="2896"/>
      <c r="J9" s="2897"/>
      <c r="K9" s="2898"/>
    </row>
    <row r="10" ht="22.5" customHeight="1">
      <c r="A10" s="2899" t="s">
        <v>24</v>
      </c>
      <c r="B10" s="2900" t="s">
        <v>25</v>
      </c>
      <c r="C10" s="2901" t="s">
        <v>19</v>
      </c>
      <c r="D10" s="706">
        <v>0</v>
      </c>
      <c r="E10" s="2902"/>
      <c r="F10" s="2903"/>
      <c r="G10" s="2904"/>
      <c r="H10" s="2905"/>
      <c r="I10" s="2906"/>
      <c r="J10" s="2907"/>
      <c r="K10" s="2908"/>
    </row>
    <row r="11" ht="22.5" customHeight="1">
      <c r="A11" s="2909"/>
      <c r="B11" s="2910"/>
      <c r="C11" s="2911" t="s">
        <v>20</v>
      </c>
      <c r="D11" s="706">
        <v>0</v>
      </c>
      <c r="E11" s="2912"/>
      <c r="F11" s="2913"/>
      <c r="G11" s="2914"/>
      <c r="H11" s="2915"/>
      <c r="I11" s="2916"/>
      <c r="J11" s="2917"/>
      <c r="K11" s="2918"/>
    </row>
    <row r="12" ht="22.5" customHeight="1">
      <c r="A12" s="2919"/>
      <c r="B12" s="2920"/>
      <c r="C12" s="2921" t="s">
        <v>21</v>
      </c>
      <c r="D12" s="706">
        <f>D10-D11</f>
        <v>0</v>
      </c>
      <c r="E12" s="2922" t="s">
        <v>22</v>
      </c>
      <c r="F12" s="2923">
        <v>0</v>
      </c>
      <c r="G12" s="2924">
        <v>0</v>
      </c>
      <c r="H12" s="2925" t="s">
        <v>23</v>
      </c>
      <c r="I12" s="2926"/>
      <c r="J12" s="2927"/>
      <c r="K12" s="2928"/>
    </row>
    <row r="13" ht="22.5" customHeight="1">
      <c r="A13" s="2929" t="s">
        <v>237</v>
      </c>
      <c r="B13" s="2930" t="s">
        <v>27</v>
      </c>
      <c r="C13" s="2931" t="s">
        <v>28</v>
      </c>
      <c r="D13" s="706">
        <v>0</v>
      </c>
      <c r="E13" s="2932"/>
      <c r="F13" s="2933"/>
      <c r="G13" s="2934"/>
      <c r="H13" s="2935"/>
      <c r="I13" s="2936"/>
      <c r="J13" s="2937"/>
      <c r="K13" s="2938"/>
    </row>
    <row r="14" ht="22.5" customHeight="1">
      <c r="A14" s="2939"/>
      <c r="B14" s="2940"/>
      <c r="C14" s="2941" t="s">
        <v>29</v>
      </c>
      <c r="D14" s="706">
        <v>0</v>
      </c>
      <c r="E14" s="2942"/>
      <c r="F14" s="2943"/>
      <c r="G14" s="2944"/>
      <c r="H14" s="2945"/>
      <c r="I14" s="2946"/>
      <c r="J14" s="2947"/>
      <c r="K14" s="2948"/>
    </row>
    <row r="15" ht="22.5" customHeight="1">
      <c r="A15" s="2949"/>
      <c r="B15" s="2950"/>
      <c r="C15" s="2951" t="s">
        <v>21</v>
      </c>
      <c r="D15" s="706">
        <f>D13-D14</f>
        <v>0</v>
      </c>
      <c r="E15" s="2952" t="s">
        <v>22</v>
      </c>
      <c r="F15" s="2953">
        <v>0</v>
      </c>
      <c r="G15" s="2954">
        <v>0</v>
      </c>
      <c r="H15" s="2955" t="s">
        <v>23</v>
      </c>
      <c r="I15" s="2956"/>
      <c r="J15" s="2957"/>
      <c r="K15" s="2958"/>
    </row>
    <row r="16" ht="22.5" customHeight="1">
      <c r="A16" s="2959" t="s">
        <v>238</v>
      </c>
      <c r="B16" s="2960"/>
      <c r="C16" s="2961"/>
      <c r="D16" s="2962"/>
      <c r="E16" s="2963"/>
      <c r="F16" s="2964"/>
      <c r="G16" s="2965"/>
      <c r="H16" s="2966"/>
      <c r="I16" s="2967"/>
      <c r="J16" s="2968"/>
      <c r="K16" s="2969"/>
    </row>
    <row r="17" ht="22.5" customHeight="1">
      <c r="A17" s="2970" t="s">
        <v>239</v>
      </c>
      <c r="B17" s="2971" t="s">
        <v>240</v>
      </c>
      <c r="C17" s="2972" t="s">
        <v>37</v>
      </c>
      <c r="D17" s="706">
        <v>0</v>
      </c>
      <c r="E17" s="2973"/>
      <c r="F17" s="2974"/>
      <c r="G17" s="2975"/>
      <c r="H17" s="2976"/>
      <c r="I17" s="2977"/>
      <c r="J17" s="2978"/>
      <c r="K17" s="2979"/>
    </row>
    <row r="18" ht="22.5" customHeight="1">
      <c r="A18" s="2980"/>
      <c r="B18" s="2981"/>
      <c r="C18" s="2982" t="s">
        <v>38</v>
      </c>
      <c r="D18" s="706">
        <v>0</v>
      </c>
      <c r="E18" s="2983"/>
      <c r="F18" s="2984"/>
      <c r="G18" s="2985"/>
      <c r="H18" s="2986"/>
      <c r="I18" s="2987"/>
      <c r="J18" s="2988"/>
      <c r="K18" s="2989"/>
    </row>
    <row r="19" ht="22.5" customHeight="1">
      <c r="A19" s="2990"/>
      <c r="B19" s="2991"/>
      <c r="C19" s="2992" t="s">
        <v>39</v>
      </c>
      <c r="D19" s="706">
        <f>D17-D18</f>
        <v>0</v>
      </c>
      <c r="E19" s="2993" t="s">
        <v>22</v>
      </c>
      <c r="F19" s="2994">
        <v>0</v>
      </c>
      <c r="G19" s="2995">
        <v>0</v>
      </c>
      <c r="H19" s="2996" t="s">
        <v>23</v>
      </c>
      <c r="I19" s="2997"/>
      <c r="J19" s="2998"/>
      <c r="K19" s="2999"/>
    </row>
    <row r="20" ht="22.5" customHeight="1">
      <c r="A20" s="3000"/>
      <c r="B20" s="3001"/>
      <c r="C20" s="3002" t="s">
        <v>40</v>
      </c>
      <c r="D20" s="706">
        <v>0</v>
      </c>
      <c r="E20" s="3003"/>
      <c r="F20" s="3004"/>
      <c r="G20" s="3005"/>
      <c r="H20" s="3006"/>
      <c r="I20" s="3007"/>
      <c r="J20" s="3008"/>
      <c r="K20" s="3009"/>
    </row>
    <row r="21" ht="22.5" customHeight="1">
      <c r="A21" s="3010"/>
      <c r="B21" s="3011"/>
      <c r="C21" s="3012" t="s">
        <v>41</v>
      </c>
      <c r="D21" s="706">
        <f>D20-D18</f>
        <v>0</v>
      </c>
      <c r="E21" s="3013" t="s">
        <v>22</v>
      </c>
      <c r="F21" s="3014">
        <v>0</v>
      </c>
      <c r="G21" s="3015">
        <v>0</v>
      </c>
      <c r="H21" s="3016" t="s">
        <v>23</v>
      </c>
      <c r="I21" s="3017"/>
      <c r="J21" s="3018"/>
      <c r="K21" s="3019"/>
    </row>
    <row r="22" ht="22.5" customHeight="1">
      <c r="A22" s="3020" t="s">
        <v>42</v>
      </c>
      <c r="B22" s="3021" t="s">
        <v>241</v>
      </c>
      <c r="C22" s="3022" t="s">
        <v>44</v>
      </c>
      <c r="D22" s="706">
        <v>0</v>
      </c>
      <c r="E22" s="3023"/>
      <c r="F22" s="3024"/>
      <c r="G22" s="3025"/>
      <c r="H22" s="3026"/>
      <c r="I22" s="3027"/>
      <c r="J22" s="3028"/>
      <c r="K22" s="3029"/>
    </row>
    <row r="23" ht="22.5" customHeight="1">
      <c r="A23" s="3030"/>
      <c r="B23" s="3031"/>
      <c r="C23" s="3032" t="s">
        <v>45</v>
      </c>
      <c r="D23" s="3033">
        <v>0</v>
      </c>
      <c r="E23" s="3034"/>
      <c r="F23" s="3035"/>
      <c r="G23" s="3036"/>
      <c r="H23" s="3037"/>
      <c r="I23" s="3038"/>
      <c r="J23" s="3039"/>
      <c r="K23" s="3040"/>
    </row>
    <row r="24" ht="22.5" customHeight="1">
      <c r="A24" s="3041"/>
      <c r="B24" s="3042"/>
      <c r="C24" s="3043" t="s">
        <v>46</v>
      </c>
      <c r="D24" s="706">
        <f>D22-D23</f>
        <v>0</v>
      </c>
      <c r="E24" s="3044" t="s">
        <v>22</v>
      </c>
      <c r="F24" s="3045">
        <v>0</v>
      </c>
      <c r="G24" s="3046">
        <v>0</v>
      </c>
      <c r="H24" s="3047" t="s">
        <v>23</v>
      </c>
      <c r="I24" s="3048"/>
      <c r="J24" s="3049"/>
      <c r="K24" s="3050"/>
    </row>
    <row r="25" ht="22.5" customHeight="1">
      <c r="A25" s="3051" t="s">
        <v>242</v>
      </c>
      <c r="B25" s="3052" t="s">
        <v>243</v>
      </c>
      <c r="C25" s="3053" t="s">
        <v>244</v>
      </c>
      <c r="D25" s="706">
        <v>0</v>
      </c>
      <c r="E25" s="3054"/>
      <c r="F25" s="3055"/>
      <c r="G25" s="3056"/>
      <c r="H25" s="3057"/>
      <c r="I25" s="3058"/>
      <c r="J25" s="3059"/>
      <c r="K25" s="3060"/>
    </row>
    <row r="26" ht="22.5" customHeight="1">
      <c r="A26" s="3061"/>
      <c r="B26" s="3062"/>
      <c r="C26" s="3063" t="s">
        <v>245</v>
      </c>
      <c r="D26" s="3064">
        <v>0</v>
      </c>
      <c r="E26" s="3065"/>
      <c r="F26" s="3066"/>
      <c r="G26" s="3067"/>
      <c r="H26" s="3068"/>
      <c r="I26" s="3069"/>
      <c r="J26" s="3070"/>
      <c r="K26" s="3071"/>
    </row>
    <row r="27" ht="22.5" customHeight="1">
      <c r="A27" s="3072"/>
      <c r="B27" s="3073"/>
      <c r="C27" s="3074" t="s">
        <v>246</v>
      </c>
      <c r="D27" s="706">
        <f>D25-D26</f>
        <v>0</v>
      </c>
      <c r="E27" s="3075" t="s">
        <v>22</v>
      </c>
      <c r="F27" s="3076">
        <v>0</v>
      </c>
      <c r="G27" s="3077">
        <v>0</v>
      </c>
      <c r="H27" s="3078" t="s">
        <v>23</v>
      </c>
      <c r="I27" s="3079"/>
      <c r="J27" s="3080"/>
      <c r="K27" s="3081"/>
    </row>
    <row r="28" ht="22.5" customHeight="1">
      <c r="A28" s="3082" t="s">
        <v>247</v>
      </c>
      <c r="B28" s="3083" t="s">
        <v>48</v>
      </c>
      <c r="C28" s="3084" t="s">
        <v>49</v>
      </c>
      <c r="D28" s="706">
        <v>0</v>
      </c>
      <c r="E28" s="3085"/>
      <c r="F28" s="3086"/>
      <c r="G28" s="3087"/>
      <c r="H28" s="3088"/>
      <c r="I28" s="3089"/>
      <c r="J28" s="3090"/>
      <c r="K28" s="3091"/>
    </row>
    <row r="29" ht="22.5" customHeight="1">
      <c r="A29" s="3092"/>
      <c r="B29" s="3093"/>
      <c r="C29" s="3094" t="s">
        <v>50</v>
      </c>
      <c r="D29" s="706">
        <v>0</v>
      </c>
      <c r="E29" s="3095"/>
      <c r="F29" s="3096"/>
      <c r="G29" s="3097"/>
      <c r="H29" s="3098"/>
      <c r="I29" s="3099"/>
      <c r="J29" s="3100"/>
      <c r="K29" s="3101"/>
    </row>
    <row r="30" ht="22.5" customHeight="1">
      <c r="A30" s="3102"/>
      <c r="B30" s="3103"/>
      <c r="C30" s="3104" t="s">
        <v>51</v>
      </c>
      <c r="D30" s="706">
        <f>D28-D29</f>
        <v>0</v>
      </c>
      <c r="E30" s="3105" t="s">
        <v>22</v>
      </c>
      <c r="F30" s="3106">
        <v>0</v>
      </c>
      <c r="G30" s="3107">
        <v>0</v>
      </c>
      <c r="H30" s="3108" t="s">
        <v>23</v>
      </c>
      <c r="I30" s="3109"/>
      <c r="J30" s="3110"/>
      <c r="K30" s="3111"/>
    </row>
    <row r="31" ht="22.5" customHeight="1">
      <c r="A31" s="3112" t="s">
        <v>248</v>
      </c>
      <c r="B31" s="3113" t="s">
        <v>53</v>
      </c>
      <c r="C31" s="3114" t="s">
        <v>54</v>
      </c>
      <c r="D31" s="706">
        <v>0</v>
      </c>
      <c r="E31" s="3115"/>
      <c r="F31" s="3116"/>
      <c r="G31" s="3117"/>
      <c r="H31" s="3118"/>
      <c r="I31" s="3119"/>
      <c r="J31" s="3120"/>
      <c r="K31" s="3121"/>
    </row>
    <row r="32" ht="22.5" customHeight="1">
      <c r="A32" s="3122"/>
      <c r="B32" s="3123"/>
      <c r="C32" s="3124" t="s">
        <v>55</v>
      </c>
      <c r="D32" s="706">
        <v>0</v>
      </c>
      <c r="E32" s="3125"/>
      <c r="F32" s="3126"/>
      <c r="G32" s="3127"/>
      <c r="H32" s="3128"/>
      <c r="I32" s="3129"/>
      <c r="J32" s="3130"/>
      <c r="K32" s="3131"/>
    </row>
    <row r="33" ht="22.5" customHeight="1">
      <c r="A33" s="3132"/>
      <c r="B33" s="3133"/>
      <c r="C33" s="3134" t="s">
        <v>56</v>
      </c>
      <c r="D33" s="3135">
        <v>0</v>
      </c>
      <c r="E33" s="3136"/>
      <c r="F33" s="3137"/>
      <c r="G33" s="3138"/>
      <c r="H33" s="3139"/>
      <c r="I33" s="3140"/>
      <c r="J33" s="3141"/>
      <c r="K33" s="3142"/>
    </row>
    <row r="34" ht="22.5" customHeight="1">
      <c r="A34" s="3143"/>
      <c r="B34" s="3144"/>
      <c r="C34" s="3145" t="s">
        <v>249</v>
      </c>
      <c r="D34" s="706">
        <f>D31-D32</f>
        <v>0</v>
      </c>
      <c r="E34" s="3146" t="s">
        <v>22</v>
      </c>
      <c r="F34" s="3147">
        <v>0</v>
      </c>
      <c r="G34" s="3148">
        <v>0</v>
      </c>
      <c r="H34" s="3149" t="s">
        <v>23</v>
      </c>
      <c r="I34" s="3150"/>
      <c r="J34" s="3151"/>
      <c r="K34" s="3152"/>
    </row>
    <row r="35" ht="22.5" customHeight="1">
      <c r="A35" s="3153"/>
      <c r="B35" s="3154"/>
      <c r="C35" s="3155" t="s">
        <v>58</v>
      </c>
      <c r="D35" s="706">
        <f>D31-D33</f>
        <v>0</v>
      </c>
      <c r="E35" s="3156" t="s">
        <v>22</v>
      </c>
      <c r="F35" s="3157">
        <v>0</v>
      </c>
      <c r="G35" s="3158">
        <v>0</v>
      </c>
      <c r="H35" s="3159" t="s">
        <v>23</v>
      </c>
      <c r="I35" s="3160"/>
      <c r="J35" s="3161"/>
      <c r="K35" s="3162"/>
    </row>
    <row r="36" ht="22.5" customHeight="1">
      <c r="A36" s="3163" t="s">
        <v>250</v>
      </c>
      <c r="B36" s="3164" t="s">
        <v>251</v>
      </c>
      <c r="C36" s="3165" t="s">
        <v>61</v>
      </c>
      <c r="D36" s="706">
        <v>0</v>
      </c>
      <c r="E36" s="3166"/>
      <c r="F36" s="3167"/>
      <c r="G36" s="3168"/>
      <c r="H36" s="3169"/>
      <c r="I36" s="3170"/>
      <c r="J36" s="3171"/>
      <c r="K36" s="3172"/>
    </row>
    <row r="37" ht="22.5" customHeight="1">
      <c r="A37" s="3173"/>
      <c r="B37" s="3174"/>
      <c r="C37" s="3175" t="s">
        <v>252</v>
      </c>
      <c r="D37" s="3176">
        <v>0</v>
      </c>
      <c r="E37" s="3177"/>
      <c r="F37" s="3178"/>
      <c r="G37" s="3179"/>
      <c r="H37" s="3180"/>
      <c r="I37" s="3181"/>
      <c r="J37" s="3182"/>
      <c r="K37" s="3183"/>
    </row>
    <row r="38" ht="22.5" customHeight="1">
      <c r="A38" s="3184"/>
      <c r="B38" s="3185"/>
      <c r="C38" s="3186" t="s">
        <v>253</v>
      </c>
      <c r="D38" s="706">
        <f>D36-D37</f>
        <v>0</v>
      </c>
      <c r="E38" s="3187" t="s">
        <v>22</v>
      </c>
      <c r="F38" s="3188">
        <v>0</v>
      </c>
      <c r="G38" s="3189">
        <v>0</v>
      </c>
      <c r="H38" s="3190" t="s">
        <v>23</v>
      </c>
      <c r="I38" s="3191"/>
      <c r="J38" s="3192"/>
      <c r="K38" s="3193"/>
    </row>
    <row r="39" ht="22.5" customHeight="1">
      <c r="A39" s="3194"/>
      <c r="B39" s="3195"/>
      <c r="C39" s="3196" t="s">
        <v>66</v>
      </c>
      <c r="D39" s="706">
        <v>0</v>
      </c>
      <c r="E39" s="3197"/>
      <c r="F39" s="3198"/>
      <c r="G39" s="3199"/>
      <c r="H39" s="3200"/>
      <c r="I39" s="3201"/>
      <c r="J39" s="3202"/>
      <c r="K39" s="3203"/>
    </row>
    <row r="40" ht="22.5" customHeight="1">
      <c r="A40" s="3204"/>
      <c r="B40" s="3205"/>
      <c r="C40" s="3206" t="s">
        <v>254</v>
      </c>
      <c r="D40" s="706">
        <f>D36-D39</f>
        <v>0</v>
      </c>
      <c r="E40" s="3207" t="s">
        <v>22</v>
      </c>
      <c r="F40" s="3208">
        <v>0</v>
      </c>
      <c r="G40" s="3209">
        <v>0</v>
      </c>
      <c r="H40" s="3210" t="s">
        <v>23</v>
      </c>
      <c r="I40" s="3211"/>
      <c r="J40" s="3212"/>
      <c r="K40" s="3213"/>
    </row>
    <row r="41" ht="22.5" customHeight="1">
      <c r="A41" s="3214" t="s">
        <v>255</v>
      </c>
      <c r="B41" s="3215" t="s">
        <v>251</v>
      </c>
      <c r="C41" s="3216" t="s">
        <v>70</v>
      </c>
      <c r="D41" s="706">
        <v>0</v>
      </c>
      <c r="E41" s="3217"/>
      <c r="F41" s="3218"/>
      <c r="G41" s="3219"/>
      <c r="H41" s="3220"/>
      <c r="I41" s="3221"/>
      <c r="J41" s="3222"/>
      <c r="K41" s="3223"/>
    </row>
    <row r="42" ht="22.5" customHeight="1">
      <c r="A42" s="3224"/>
      <c r="B42" s="3225"/>
      <c r="C42" s="3226" t="s">
        <v>256</v>
      </c>
      <c r="D42" s="3227">
        <v>0</v>
      </c>
      <c r="E42" s="3228"/>
      <c r="F42" s="3229"/>
      <c r="G42" s="3230"/>
      <c r="H42" s="3231"/>
      <c r="I42" s="3232"/>
      <c r="J42" s="3233"/>
      <c r="K42" s="3234"/>
    </row>
    <row r="43" ht="22.5" customHeight="1">
      <c r="A43" s="3235"/>
      <c r="B43" s="3236"/>
      <c r="C43" s="3237" t="s">
        <v>257</v>
      </c>
      <c r="D43" s="706">
        <f>D41-D42</f>
        <v>0</v>
      </c>
      <c r="E43" s="3238" t="s">
        <v>22</v>
      </c>
      <c r="F43" s="3239">
        <v>0</v>
      </c>
      <c r="G43" s="3240">
        <v>0</v>
      </c>
      <c r="H43" s="3241" t="s">
        <v>23</v>
      </c>
      <c r="I43" s="3242"/>
      <c r="J43" s="3243"/>
      <c r="K43" s="3244"/>
    </row>
    <row r="44" ht="22.5" customHeight="1">
      <c r="A44" s="3245"/>
      <c r="B44" s="3246"/>
      <c r="C44" s="3247" t="s">
        <v>74</v>
      </c>
      <c r="D44" s="706">
        <v>0</v>
      </c>
      <c r="E44" s="3248"/>
      <c r="F44" s="3249"/>
      <c r="G44" s="3250"/>
      <c r="H44" s="3251"/>
      <c r="I44" s="3252"/>
      <c r="J44" s="3253"/>
      <c r="K44" s="3254"/>
    </row>
    <row r="45" ht="22.5" customHeight="1">
      <c r="A45" s="3255"/>
      <c r="B45" s="3256"/>
      <c r="C45" s="3257" t="s">
        <v>258</v>
      </c>
      <c r="D45" s="706">
        <f>D41-D44</f>
        <v>0</v>
      </c>
      <c r="E45" s="3258" t="s">
        <v>22</v>
      </c>
      <c r="F45" s="3259">
        <v>0</v>
      </c>
      <c r="G45" s="3260">
        <v>0</v>
      </c>
      <c r="H45" s="3261" t="s">
        <v>23</v>
      </c>
      <c r="I45" s="3262"/>
      <c r="J45" s="3263"/>
      <c r="K45" s="3264"/>
    </row>
    <row r="46" ht="22.5" customHeight="1">
      <c r="A46" s="3265" t="s">
        <v>259</v>
      </c>
      <c r="B46" s="3266"/>
      <c r="C46" s="3267"/>
      <c r="D46" s="3268"/>
      <c r="E46" s="3269"/>
      <c r="F46" s="3270"/>
      <c r="G46" s="3271"/>
      <c r="H46" s="3272"/>
      <c r="I46" s="3273"/>
      <c r="J46" s="3274"/>
      <c r="K46" s="3275"/>
    </row>
    <row r="47" ht="22.5" customHeight="1">
      <c r="A47" s="3276" t="s">
        <v>77</v>
      </c>
      <c r="B47" s="3277" t="s">
        <v>78</v>
      </c>
      <c r="C47" s="3278" t="s">
        <v>79</v>
      </c>
      <c r="D47" s="706">
        <v>0</v>
      </c>
      <c r="E47" s="3279"/>
      <c r="F47" s="3280"/>
      <c r="G47" s="3281"/>
      <c r="H47" s="3282"/>
      <c r="I47" s="3283"/>
      <c r="J47" s="3284"/>
      <c r="K47" s="3285"/>
    </row>
    <row r="48" ht="22.5" customHeight="1">
      <c r="A48" s="3286"/>
      <c r="B48" s="3287"/>
      <c r="C48" s="3288" t="s">
        <v>80</v>
      </c>
      <c r="D48" s="706">
        <v>0</v>
      </c>
      <c r="E48" s="3289"/>
      <c r="F48" s="3290"/>
      <c r="G48" s="3291"/>
      <c r="H48" s="3292"/>
      <c r="I48" s="3293"/>
      <c r="J48" s="3294"/>
      <c r="K48" s="3295"/>
    </row>
    <row r="49" ht="22.5" customHeight="1">
      <c r="A49" s="3296"/>
      <c r="B49" s="3297"/>
      <c r="C49" s="3298" t="s">
        <v>81</v>
      </c>
      <c r="D49" s="706">
        <f>IF(D47=0,0,ROUND(D48/D47*100,2))</f>
        <v>0</v>
      </c>
      <c r="E49" s="3299" t="s">
        <v>22</v>
      </c>
      <c r="F49" s="3300">
        <v>95</v>
      </c>
      <c r="G49" s="3301">
        <v>105</v>
      </c>
      <c r="H49" s="3302" t="s">
        <v>23</v>
      </c>
      <c r="I49" s="3303"/>
      <c r="J49" s="3304"/>
      <c r="K49" s="3305"/>
    </row>
    <row r="50" ht="22.5" customHeight="1">
      <c r="A50" s="3306"/>
      <c r="B50" s="3307"/>
      <c r="C50" s="3308" t="s">
        <v>82</v>
      </c>
      <c r="D50" s="706">
        <v>0</v>
      </c>
      <c r="E50" s="3309"/>
      <c r="F50" s="3310"/>
      <c r="G50" s="3311"/>
      <c r="H50" s="3312"/>
      <c r="I50" s="3313"/>
      <c r="J50" s="3314"/>
      <c r="K50" s="3315"/>
    </row>
    <row r="51" ht="22.5" customHeight="1">
      <c r="A51" s="3316"/>
      <c r="B51" s="3317"/>
      <c r="C51" s="3318" t="s">
        <v>83</v>
      </c>
      <c r="D51" s="706">
        <f>IF(D50=0,0,ROUND((D48/D50-1)*100,2))</f>
        <v>0</v>
      </c>
      <c r="E51" s="3319" t="s">
        <v>22</v>
      </c>
      <c r="F51" s="3320">
        <v>0</v>
      </c>
      <c r="G51" s="3321">
        <v>30</v>
      </c>
      <c r="H51" s="3322" t="s">
        <v>23</v>
      </c>
      <c r="I51" s="3323"/>
      <c r="J51" s="3324"/>
      <c r="K51" s="3325"/>
    </row>
    <row r="52" ht="22.5" customHeight="1">
      <c r="A52" s="3326" t="s">
        <v>260</v>
      </c>
      <c r="B52" s="3327" t="s">
        <v>261</v>
      </c>
      <c r="C52" s="3328" t="s">
        <v>79</v>
      </c>
      <c r="D52" s="706">
        <v>0</v>
      </c>
      <c r="E52" s="3329"/>
      <c r="F52" s="3330"/>
      <c r="G52" s="3331"/>
      <c r="H52" s="3332"/>
      <c r="I52" s="3333"/>
      <c r="J52" s="3334"/>
      <c r="K52" s="3335"/>
    </row>
    <row r="53" ht="22.5" customHeight="1">
      <c r="A53" s="3336"/>
      <c r="B53" s="3337"/>
      <c r="C53" s="3338" t="s">
        <v>80</v>
      </c>
      <c r="D53" s="706">
        <v>0</v>
      </c>
      <c r="E53" s="3339"/>
      <c r="F53" s="3340"/>
      <c r="G53" s="3341"/>
      <c r="H53" s="3342"/>
      <c r="I53" s="3343"/>
      <c r="J53" s="3344"/>
      <c r="K53" s="3345"/>
    </row>
    <row r="54" ht="22.5" customHeight="1">
      <c r="A54" s="3346"/>
      <c r="B54" s="3347"/>
      <c r="C54" s="3348" t="s">
        <v>81</v>
      </c>
      <c r="D54" s="706">
        <f>IF(D52=0,0,ROUND(D53/D52*100,2))</f>
        <v>0</v>
      </c>
      <c r="E54" s="3349" t="s">
        <v>22</v>
      </c>
      <c r="F54" s="3350">
        <v>95</v>
      </c>
      <c r="G54" s="3351">
        <v>105</v>
      </c>
      <c r="H54" s="3352" t="s">
        <v>23</v>
      </c>
      <c r="I54" s="3353"/>
      <c r="J54" s="3354"/>
      <c r="K54" s="3355"/>
    </row>
    <row r="55" ht="22.5" customHeight="1">
      <c r="A55" s="3356"/>
      <c r="B55" s="3357"/>
      <c r="C55" s="3358" t="s">
        <v>82</v>
      </c>
      <c r="D55" s="706">
        <v>0</v>
      </c>
      <c r="E55" s="3359"/>
      <c r="F55" s="3360"/>
      <c r="G55" s="3361"/>
      <c r="H55" s="3362"/>
      <c r="I55" s="3363"/>
      <c r="J55" s="3364"/>
      <c r="K55" s="3365"/>
    </row>
    <row r="56" ht="22.5" customHeight="1">
      <c r="A56" s="3366"/>
      <c r="B56" s="3367"/>
      <c r="C56" s="3368" t="s">
        <v>83</v>
      </c>
      <c r="D56" s="706">
        <f>IF(D55=0,0,ROUND((D53/D55-1)*100,2))</f>
        <v>0</v>
      </c>
      <c r="E56" s="3369" t="s">
        <v>22</v>
      </c>
      <c r="F56" s="3370">
        <v>0</v>
      </c>
      <c r="G56" s="3371">
        <v>30</v>
      </c>
      <c r="H56" s="3372" t="s">
        <v>23</v>
      </c>
      <c r="I56" s="3373"/>
      <c r="J56" s="3374"/>
      <c r="K56" s="3375"/>
    </row>
    <row r="57" ht="22.5" customHeight="1">
      <c r="A57" s="3376" t="s">
        <v>262</v>
      </c>
      <c r="B57" s="3377" t="s">
        <v>263</v>
      </c>
      <c r="C57" s="3378" t="s">
        <v>79</v>
      </c>
      <c r="D57" s="706">
        <v>0</v>
      </c>
      <c r="E57" s="3379"/>
      <c r="F57" s="3380"/>
      <c r="G57" s="3381"/>
      <c r="H57" s="3382"/>
      <c r="I57" s="3383"/>
      <c r="J57" s="3384"/>
      <c r="K57" s="3385"/>
    </row>
    <row r="58" ht="22.5" customHeight="1">
      <c r="A58" s="3386"/>
      <c r="B58" s="3387"/>
      <c r="C58" s="3388" t="s">
        <v>80</v>
      </c>
      <c r="D58" s="706">
        <v>0</v>
      </c>
      <c r="E58" s="3389"/>
      <c r="F58" s="3390"/>
      <c r="G58" s="3391"/>
      <c r="H58" s="3392"/>
      <c r="I58" s="3393"/>
      <c r="J58" s="3394"/>
      <c r="K58" s="3395"/>
    </row>
    <row r="59" ht="22.5" customHeight="1">
      <c r="A59" s="3396"/>
      <c r="B59" s="3397"/>
      <c r="C59" s="3398" t="s">
        <v>81</v>
      </c>
      <c r="D59" s="706">
        <f>IF(D57=0,0,ROUND(D58/D57*100,2))</f>
        <v>0</v>
      </c>
      <c r="E59" s="3399" t="s">
        <v>22</v>
      </c>
      <c r="F59" s="3400">
        <v>95</v>
      </c>
      <c r="G59" s="3401">
        <v>105</v>
      </c>
      <c r="H59" s="3402" t="s">
        <v>23</v>
      </c>
      <c r="I59" s="3403"/>
      <c r="J59" s="3404"/>
      <c r="K59" s="3405"/>
    </row>
    <row r="60" ht="22.5" customHeight="1">
      <c r="A60" s="3406"/>
      <c r="B60" s="3407"/>
      <c r="C60" s="3408" t="s">
        <v>82</v>
      </c>
      <c r="D60" s="706">
        <v>0</v>
      </c>
      <c r="E60" s="3409"/>
      <c r="F60" s="3410"/>
      <c r="G60" s="3411"/>
      <c r="H60" s="3412"/>
      <c r="I60" s="3413"/>
      <c r="J60" s="3414"/>
      <c r="K60" s="3415"/>
    </row>
    <row r="61" ht="22.5" customHeight="1">
      <c r="A61" s="3416"/>
      <c r="B61" s="3417"/>
      <c r="C61" s="3418" t="s">
        <v>83</v>
      </c>
      <c r="D61" s="706">
        <f>IF(D60=0,0,ROUND((D58/D60-1)*100,2))</f>
        <v>0</v>
      </c>
      <c r="E61" s="3419" t="s">
        <v>22</v>
      </c>
      <c r="F61" s="3420">
        <v>0</v>
      </c>
      <c r="G61" s="3421">
        <v>30</v>
      </c>
      <c r="H61" s="3422" t="s">
        <v>23</v>
      </c>
      <c r="I61" s="3423"/>
      <c r="J61" s="3424"/>
      <c r="K61" s="3425"/>
    </row>
    <row r="62" ht="22.5" customHeight="1">
      <c r="A62" s="3426" t="s">
        <v>264</v>
      </c>
      <c r="B62" s="3427" t="s">
        <v>265</v>
      </c>
      <c r="C62" s="3428" t="s">
        <v>80</v>
      </c>
      <c r="D62" s="706">
        <f>D58-D65</f>
        <v>0</v>
      </c>
      <c r="E62" s="3429"/>
      <c r="F62" s="3430"/>
      <c r="G62" s="3431"/>
      <c r="H62" s="3432"/>
      <c r="I62" s="3433"/>
      <c r="J62" s="3434"/>
      <c r="K62" s="3435"/>
    </row>
    <row r="63" ht="22.5" customHeight="1">
      <c r="A63" s="3436"/>
      <c r="B63" s="3437"/>
      <c r="C63" s="3438" t="s">
        <v>82</v>
      </c>
      <c r="D63" s="706">
        <f>D60-D66</f>
        <v>0</v>
      </c>
      <c r="E63" s="3439"/>
      <c r="F63" s="3440"/>
      <c r="G63" s="3441"/>
      <c r="H63" s="3442"/>
      <c r="I63" s="3443"/>
      <c r="J63" s="3444"/>
      <c r="K63" s="3445"/>
    </row>
    <row r="64" ht="22.5" customHeight="1">
      <c r="A64" s="3446"/>
      <c r="B64" s="3447"/>
      <c r="C64" s="3448" t="s">
        <v>83</v>
      </c>
      <c r="D64" s="706">
        <f>IF(D63=0,0,ROUND((D62/D63-1)*100,2))</f>
        <v>0</v>
      </c>
      <c r="E64" s="3449" t="s">
        <v>22</v>
      </c>
      <c r="F64" s="3450">
        <v>0</v>
      </c>
      <c r="G64" s="3451">
        <v>30</v>
      </c>
      <c r="H64" s="3452" t="s">
        <v>23</v>
      </c>
      <c r="I64" s="3453"/>
      <c r="J64" s="3454"/>
      <c r="K64" s="3455"/>
    </row>
    <row r="65" ht="22.5" customHeight="1">
      <c r="A65" s="3456" t="s">
        <v>266</v>
      </c>
      <c r="B65" s="3457" t="s">
        <v>267</v>
      </c>
      <c r="C65" s="3458" t="s">
        <v>80</v>
      </c>
      <c r="D65" s="3459">
        <v>0</v>
      </c>
      <c r="E65" s="3460"/>
      <c r="F65" s="3461"/>
      <c r="G65" s="3462"/>
      <c r="H65" s="3463"/>
      <c r="I65" s="3464"/>
      <c r="J65" s="3465"/>
      <c r="K65" s="3466"/>
    </row>
    <row r="66" ht="22.5" customHeight="1">
      <c r="A66" s="3467"/>
      <c r="B66" s="3468"/>
      <c r="C66" s="3469" t="s">
        <v>82</v>
      </c>
      <c r="D66" s="706">
        <v>0</v>
      </c>
      <c r="E66" s="3470"/>
      <c r="F66" s="3471"/>
      <c r="G66" s="3472"/>
      <c r="H66" s="3473"/>
      <c r="I66" s="3474"/>
      <c r="J66" s="3475"/>
      <c r="K66" s="3476"/>
    </row>
    <row r="67" ht="22.5" customHeight="1">
      <c r="A67" s="3477"/>
      <c r="B67" s="3478"/>
      <c r="C67" s="3479" t="s">
        <v>83</v>
      </c>
      <c r="D67" s="706">
        <f>IF(D66=0,0,ROUND((D65/D66-1)*100,2))</f>
        <v>0</v>
      </c>
      <c r="E67" s="3480" t="s">
        <v>22</v>
      </c>
      <c r="F67" s="3481">
        <v>-30</v>
      </c>
      <c r="G67" s="3482">
        <v>30</v>
      </c>
      <c r="H67" s="3483" t="s">
        <v>23</v>
      </c>
      <c r="I67" s="3484"/>
      <c r="J67" s="3485"/>
      <c r="K67" s="3486"/>
    </row>
    <row r="68" ht="22.5" customHeight="1">
      <c r="A68" s="3487" t="s">
        <v>268</v>
      </c>
      <c r="B68" s="3488" t="s">
        <v>87</v>
      </c>
      <c r="C68" s="3489" t="s">
        <v>80</v>
      </c>
      <c r="D68" s="706">
        <v>0</v>
      </c>
      <c r="E68" s="3490"/>
      <c r="F68" s="3491"/>
      <c r="G68" s="3492"/>
      <c r="H68" s="3493"/>
      <c r="I68" s="3494"/>
      <c r="J68" s="3495"/>
      <c r="K68" s="3496"/>
    </row>
    <row r="69" ht="22.5" customHeight="1">
      <c r="A69" s="3497"/>
      <c r="B69" s="3498"/>
      <c r="C69" s="3499" t="s">
        <v>82</v>
      </c>
      <c r="D69" s="706">
        <v>0</v>
      </c>
      <c r="E69" s="3500"/>
      <c r="F69" s="3501"/>
      <c r="G69" s="3502"/>
      <c r="H69" s="3503"/>
      <c r="I69" s="3504"/>
      <c r="J69" s="3505"/>
      <c r="K69" s="3506"/>
    </row>
    <row r="70" ht="22.5" customHeight="1">
      <c r="A70" s="3507"/>
      <c r="B70" s="3508"/>
      <c r="C70" s="3509" t="s">
        <v>83</v>
      </c>
      <c r="D70" s="706">
        <f>IF(D69=0,0,ROUND((D68/D69-1)*100,2))</f>
        <v>0</v>
      </c>
      <c r="E70" s="3510" t="s">
        <v>22</v>
      </c>
      <c r="F70" s="3511">
        <v>-10</v>
      </c>
      <c r="G70" s="3512">
        <v>10</v>
      </c>
      <c r="H70" s="3513" t="s">
        <v>23</v>
      </c>
      <c r="I70" s="3514"/>
      <c r="J70" s="3515"/>
      <c r="K70" s="3516"/>
    </row>
    <row r="71" ht="22.5" customHeight="1">
      <c r="A71" s="3517" t="s">
        <v>269</v>
      </c>
      <c r="B71" s="3518" t="s">
        <v>270</v>
      </c>
      <c r="C71" s="3519" t="s">
        <v>79</v>
      </c>
      <c r="D71" s="706">
        <v>0</v>
      </c>
      <c r="E71" s="3520"/>
      <c r="F71" s="3521"/>
      <c r="G71" s="3522"/>
      <c r="H71" s="3523"/>
      <c r="I71" s="3524"/>
      <c r="J71" s="3525"/>
      <c r="K71" s="3526"/>
    </row>
    <row r="72" ht="22.5" customHeight="1">
      <c r="A72" s="3527"/>
      <c r="B72" s="3528"/>
      <c r="C72" s="3529" t="s">
        <v>80</v>
      </c>
      <c r="D72" s="706">
        <v>0</v>
      </c>
      <c r="E72" s="3530"/>
      <c r="F72" s="3531"/>
      <c r="G72" s="3532"/>
      <c r="H72" s="3533"/>
      <c r="I72" s="3534"/>
      <c r="J72" s="3535"/>
      <c r="K72" s="3536"/>
    </row>
    <row r="73" ht="22.5" customHeight="1">
      <c r="A73" s="3537"/>
      <c r="B73" s="3538"/>
      <c r="C73" s="3539" t="s">
        <v>81</v>
      </c>
      <c r="D73" s="706">
        <f>IF(D71=0,0,ROUND(D72/D71*100,2))</f>
        <v>0</v>
      </c>
      <c r="E73" s="3540" t="s">
        <v>22</v>
      </c>
      <c r="F73" s="3541">
        <v>95</v>
      </c>
      <c r="G73" s="3542">
        <v>105</v>
      </c>
      <c r="H73" s="3543" t="s">
        <v>23</v>
      </c>
      <c r="I73" s="3544"/>
      <c r="J73" s="3545"/>
      <c r="K73" s="3546"/>
    </row>
    <row r="74" ht="22.5" customHeight="1">
      <c r="A74" s="3547"/>
      <c r="B74" s="3548"/>
      <c r="C74" s="3549" t="s">
        <v>82</v>
      </c>
      <c r="D74" s="706">
        <v>0</v>
      </c>
      <c r="E74" s="3550"/>
      <c r="F74" s="3551"/>
      <c r="G74" s="3552"/>
      <c r="H74" s="3553"/>
      <c r="I74" s="3554"/>
      <c r="J74" s="3555"/>
      <c r="K74" s="3556"/>
    </row>
    <row r="75" ht="22.5" customHeight="1">
      <c r="A75" s="3557"/>
      <c r="B75" s="3558"/>
      <c r="C75" s="3559" t="s">
        <v>83</v>
      </c>
      <c r="D75" s="706">
        <f>IF(D74=0,0,ROUND((D72/D74-1)*100,2))</f>
        <v>0</v>
      </c>
      <c r="E75" s="3560" t="s">
        <v>22</v>
      </c>
      <c r="F75" s="3561">
        <v>0</v>
      </c>
      <c r="G75" s="3562">
        <v>30</v>
      </c>
      <c r="H75" s="3563" t="s">
        <v>23</v>
      </c>
      <c r="I75" s="3564"/>
      <c r="J75" s="3565"/>
      <c r="K75" s="3566"/>
    </row>
    <row r="76" ht="22.5" customHeight="1">
      <c r="A76" s="3567" t="s">
        <v>271</v>
      </c>
      <c r="B76" s="3568" t="s">
        <v>87</v>
      </c>
      <c r="C76" s="3569" t="s">
        <v>80</v>
      </c>
      <c r="D76" s="706">
        <v>0</v>
      </c>
      <c r="E76" s="3570"/>
      <c r="F76" s="3571"/>
      <c r="G76" s="3572"/>
      <c r="H76" s="3573"/>
      <c r="I76" s="3574"/>
      <c r="J76" s="3575"/>
      <c r="K76" s="3576"/>
    </row>
    <row r="77" ht="22.5" customHeight="1">
      <c r="A77" s="3577"/>
      <c r="B77" s="3578"/>
      <c r="C77" s="3579" t="s">
        <v>82</v>
      </c>
      <c r="D77" s="706">
        <v>0</v>
      </c>
      <c r="E77" s="3580"/>
      <c r="F77" s="3581"/>
      <c r="G77" s="3582"/>
      <c r="H77" s="3583"/>
      <c r="I77" s="3584"/>
      <c r="J77" s="3585"/>
      <c r="K77" s="3586"/>
    </row>
    <row r="78" ht="22.5" customHeight="1">
      <c r="A78" s="3587"/>
      <c r="B78" s="3588"/>
      <c r="C78" s="3589" t="s">
        <v>83</v>
      </c>
      <c r="D78" s="706">
        <f>IF(D77=0,0,ROUND((D76/D77-1)*100,2))</f>
        <v>0</v>
      </c>
      <c r="E78" s="3590" t="s">
        <v>22</v>
      </c>
      <c r="F78" s="3591">
        <v>0</v>
      </c>
      <c r="G78" s="3592">
        <v>30</v>
      </c>
      <c r="H78" s="3593" t="s">
        <v>23</v>
      </c>
      <c r="I78" s="3594"/>
      <c r="J78" s="3595"/>
      <c r="K78" s="3596"/>
    </row>
    <row r="79" ht="22.5" customHeight="1">
      <c r="A79" s="3597" t="s">
        <v>272</v>
      </c>
      <c r="B79" s="3598" t="s">
        <v>87</v>
      </c>
      <c r="C79" s="3599" t="s">
        <v>80</v>
      </c>
      <c r="D79" s="706">
        <v>0</v>
      </c>
      <c r="E79" s="3600"/>
      <c r="F79" s="3601"/>
      <c r="G79" s="3602"/>
      <c r="H79" s="3603"/>
      <c r="I79" s="3604"/>
      <c r="J79" s="3605"/>
      <c r="K79" s="3606"/>
    </row>
    <row r="80" ht="22.5" customHeight="1">
      <c r="A80" s="3607"/>
      <c r="B80" s="3608"/>
      <c r="C80" s="3609" t="s">
        <v>82</v>
      </c>
      <c r="D80" s="706">
        <v>0</v>
      </c>
      <c r="E80" s="3610"/>
      <c r="F80" s="3611"/>
      <c r="G80" s="3612"/>
      <c r="H80" s="3613"/>
      <c r="I80" s="3614"/>
      <c r="J80" s="3615"/>
      <c r="K80" s="3616"/>
    </row>
    <row r="81" ht="21.75" customHeight="1">
      <c r="A81" s="3617"/>
      <c r="B81" s="3618"/>
      <c r="C81" s="3619" t="s">
        <v>83</v>
      </c>
      <c r="D81" s="706">
        <f>IF(D80=0,0,ROUND((D79/D80-1)*100,2))</f>
        <v>0</v>
      </c>
      <c r="E81" s="3620" t="s">
        <v>22</v>
      </c>
      <c r="F81" s="3621">
        <v>0</v>
      </c>
      <c r="G81" s="3622">
        <v>30</v>
      </c>
      <c r="H81" s="3623" t="s">
        <v>23</v>
      </c>
      <c r="I81" s="3624"/>
      <c r="J81" s="3625"/>
      <c r="K81" s="3626"/>
    </row>
    <row r="82" ht="22.5" customHeight="1">
      <c r="A82" s="3627" t="s">
        <v>273</v>
      </c>
      <c r="B82" s="3628" t="s">
        <v>274</v>
      </c>
      <c r="C82" s="3629" t="s">
        <v>80</v>
      </c>
      <c r="D82" s="706">
        <f>(D72-D76)-D79</f>
        <v>0</v>
      </c>
      <c r="E82" s="3630"/>
      <c r="F82" s="3631"/>
      <c r="G82" s="3632"/>
      <c r="H82" s="3633"/>
      <c r="I82" s="3634"/>
      <c r="J82" s="3635"/>
      <c r="K82" s="3636"/>
    </row>
    <row r="83" ht="22.5" customHeight="1">
      <c r="A83" s="3637"/>
      <c r="B83" s="3638"/>
      <c r="C83" s="3639" t="s">
        <v>82</v>
      </c>
      <c r="D83" s="706">
        <f>(D74-D77)-D80</f>
        <v>0</v>
      </c>
      <c r="E83" s="3640"/>
      <c r="F83" s="3641"/>
      <c r="G83" s="3642"/>
      <c r="H83" s="3643"/>
      <c r="I83" s="3644"/>
      <c r="J83" s="3645"/>
      <c r="K83" s="3646"/>
    </row>
    <row r="84" ht="21.75" customHeight="1">
      <c r="A84" s="3647"/>
      <c r="B84" s="3648"/>
      <c r="C84" s="3649" t="s">
        <v>83</v>
      </c>
      <c r="D84" s="706">
        <f>IF(D83=0,0,ROUND((D82/D83-1)*100,2))</f>
        <v>0</v>
      </c>
      <c r="E84" s="3650" t="s">
        <v>22</v>
      </c>
      <c r="F84" s="3651">
        <v>0</v>
      </c>
      <c r="G84" s="3652">
        <v>30</v>
      </c>
      <c r="H84" s="3653" t="s">
        <v>23</v>
      </c>
      <c r="I84" s="3654"/>
      <c r="J84" s="3655"/>
      <c r="K84" s="3656"/>
    </row>
    <row r="85" ht="22.5" customHeight="1">
      <c r="A85" s="3657" t="s">
        <v>106</v>
      </c>
      <c r="B85" s="3658" t="s">
        <v>275</v>
      </c>
      <c r="C85" s="3659" t="s">
        <v>79</v>
      </c>
      <c r="D85" s="706">
        <v>0</v>
      </c>
      <c r="E85" s="3660"/>
      <c r="F85" s="3661"/>
      <c r="G85" s="3662"/>
      <c r="H85" s="3663"/>
      <c r="I85" s="3664"/>
      <c r="J85" s="3665"/>
      <c r="K85" s="3666"/>
    </row>
    <row r="86" ht="22.5" customHeight="1">
      <c r="A86" s="3667"/>
      <c r="B86" s="3668"/>
      <c r="C86" s="3669" t="s">
        <v>80</v>
      </c>
      <c r="D86" s="706">
        <v>0</v>
      </c>
      <c r="E86" s="3670"/>
      <c r="F86" s="3671"/>
      <c r="G86" s="3672"/>
      <c r="H86" s="3673"/>
      <c r="I86" s="3674"/>
      <c r="J86" s="3675"/>
      <c r="K86" s="3676"/>
    </row>
    <row r="87" ht="22.5" customHeight="1">
      <c r="A87" s="3677"/>
      <c r="B87" s="3678"/>
      <c r="C87" s="3679" t="s">
        <v>81</v>
      </c>
      <c r="D87" s="706">
        <f>IF(D85=0,0,ROUND(D86/D85*100,2))</f>
        <v>0</v>
      </c>
      <c r="E87" s="3680"/>
      <c r="F87" s="3681"/>
      <c r="G87" s="3682"/>
      <c r="H87" s="3683"/>
      <c r="I87" s="3684"/>
      <c r="J87" s="3685"/>
      <c r="K87" s="3686"/>
    </row>
    <row r="88" ht="22.5" customHeight="1">
      <c r="A88" s="3687"/>
      <c r="B88" s="3688"/>
      <c r="C88" s="3689" t="s">
        <v>82</v>
      </c>
      <c r="D88" s="706">
        <v>0</v>
      </c>
      <c r="E88" s="3690"/>
      <c r="F88" s="3691"/>
      <c r="G88" s="3692"/>
      <c r="H88" s="3693"/>
      <c r="I88" s="3694"/>
      <c r="J88" s="3695"/>
      <c r="K88" s="3696"/>
    </row>
    <row r="89" ht="22.5" customHeight="1">
      <c r="A89" s="3697"/>
      <c r="B89" s="3698"/>
      <c r="C89" s="3699" t="s">
        <v>83</v>
      </c>
      <c r="D89" s="706">
        <f>IF(D88=0,0,ROUND((D86/D88-1)*100,2))</f>
        <v>0</v>
      </c>
      <c r="E89" s="3700" t="s">
        <v>22</v>
      </c>
      <c r="F89" s="3701">
        <v>-30</v>
      </c>
      <c r="G89" s="3702">
        <v>30</v>
      </c>
      <c r="H89" s="3703" t="s">
        <v>23</v>
      </c>
      <c r="I89" s="3704"/>
      <c r="J89" s="3705"/>
      <c r="K89" s="3706"/>
    </row>
    <row r="90" ht="22.5" customHeight="1">
      <c r="A90" s="3707" t="s">
        <v>108</v>
      </c>
      <c r="B90" s="3708" t="s">
        <v>78</v>
      </c>
      <c r="C90" s="3709" t="s">
        <v>79</v>
      </c>
      <c r="D90" s="706">
        <v>0</v>
      </c>
      <c r="E90" s="3710"/>
      <c r="F90" s="3711"/>
      <c r="G90" s="3712"/>
      <c r="H90" s="3713"/>
      <c r="I90" s="3714"/>
      <c r="J90" s="3715"/>
      <c r="K90" s="3716"/>
    </row>
    <row r="91" ht="22.5" customHeight="1">
      <c r="A91" s="3717"/>
      <c r="B91" s="3718"/>
      <c r="C91" s="3719" t="s">
        <v>80</v>
      </c>
      <c r="D91" s="706">
        <v>0</v>
      </c>
      <c r="E91" s="3720"/>
      <c r="F91" s="3721"/>
      <c r="G91" s="3722"/>
      <c r="H91" s="3723"/>
      <c r="I91" s="3724"/>
      <c r="J91" s="3725"/>
      <c r="K91" s="3726"/>
    </row>
    <row r="92" ht="22.5" customHeight="1">
      <c r="A92" s="3727"/>
      <c r="B92" s="3728"/>
      <c r="C92" s="3729" t="s">
        <v>81</v>
      </c>
      <c r="D92" s="706">
        <f>IF(D90=0,0,ROUND(D91/D90*100,2))</f>
        <v>0</v>
      </c>
      <c r="E92" s="3730" t="s">
        <v>22</v>
      </c>
      <c r="F92" s="3731">
        <v>95</v>
      </c>
      <c r="G92" s="3732">
        <v>105</v>
      </c>
      <c r="H92" s="3733" t="s">
        <v>23</v>
      </c>
      <c r="I92" s="3734"/>
      <c r="J92" s="3735"/>
      <c r="K92" s="3736"/>
    </row>
    <row r="93" ht="22.5" customHeight="1">
      <c r="A93" s="3737"/>
      <c r="B93" s="3738"/>
      <c r="C93" s="3739" t="s">
        <v>82</v>
      </c>
      <c r="D93" s="706">
        <v>0</v>
      </c>
      <c r="E93" s="3740"/>
      <c r="F93" s="3741"/>
      <c r="G93" s="3742"/>
      <c r="H93" s="3743"/>
      <c r="I93" s="3744"/>
      <c r="J93" s="3745"/>
      <c r="K93" s="3746"/>
    </row>
    <row r="94" ht="22.5" customHeight="1">
      <c r="A94" s="3747"/>
      <c r="B94" s="3748"/>
      <c r="C94" s="3749" t="s">
        <v>83</v>
      </c>
      <c r="D94" s="706">
        <f>IF(D93=0,0,ROUND((D91/D93-1)*100,2))</f>
        <v>0</v>
      </c>
      <c r="E94" s="3750" t="s">
        <v>22</v>
      </c>
      <c r="F94" s="3751">
        <v>0</v>
      </c>
      <c r="G94" s="3752">
        <v>20</v>
      </c>
      <c r="H94" s="3753" t="s">
        <v>23</v>
      </c>
      <c r="I94" s="3754"/>
      <c r="J94" s="3755"/>
      <c r="K94" s="3756"/>
    </row>
    <row r="95" ht="22.5" customHeight="1">
      <c r="A95" s="3757" t="s">
        <v>276</v>
      </c>
      <c r="B95" s="3758" t="s">
        <v>277</v>
      </c>
      <c r="C95" s="3759" t="s">
        <v>79</v>
      </c>
      <c r="D95" s="706">
        <v>0</v>
      </c>
      <c r="E95" s="3760"/>
      <c r="F95" s="3761"/>
      <c r="G95" s="3762"/>
      <c r="H95" s="3763"/>
      <c r="I95" s="3764"/>
      <c r="J95" s="3765"/>
      <c r="K95" s="3766"/>
    </row>
    <row r="96" ht="22.5" customHeight="1">
      <c r="A96" s="3767"/>
      <c r="B96" s="3768"/>
      <c r="C96" s="3769" t="s">
        <v>80</v>
      </c>
      <c r="D96" s="706">
        <v>0</v>
      </c>
      <c r="E96" s="3770"/>
      <c r="F96" s="3771"/>
      <c r="G96" s="3772"/>
      <c r="H96" s="3773"/>
      <c r="I96" s="3774"/>
      <c r="J96" s="3775"/>
      <c r="K96" s="3776"/>
    </row>
    <row r="97" ht="22.5" customHeight="1">
      <c r="A97" s="3777"/>
      <c r="B97" s="3778"/>
      <c r="C97" s="3779" t="s">
        <v>81</v>
      </c>
      <c r="D97" s="706">
        <f>IF(D95=0,0,ROUND(D96/D95*100,2))</f>
        <v>0</v>
      </c>
      <c r="E97" s="3780" t="s">
        <v>22</v>
      </c>
      <c r="F97" s="3781">
        <v>95</v>
      </c>
      <c r="G97" s="3782">
        <v>105</v>
      </c>
      <c r="H97" s="3783" t="s">
        <v>23</v>
      </c>
      <c r="I97" s="3784"/>
      <c r="J97" s="3785"/>
      <c r="K97" s="3786"/>
    </row>
    <row r="98" ht="22.5" customHeight="1">
      <c r="A98" s="3787"/>
      <c r="B98" s="3788"/>
      <c r="C98" s="3789" t="s">
        <v>82</v>
      </c>
      <c r="D98" s="706">
        <v>0</v>
      </c>
      <c r="E98" s="3790"/>
      <c r="F98" s="3791"/>
      <c r="G98" s="3792"/>
      <c r="H98" s="3793"/>
      <c r="I98" s="3794"/>
      <c r="J98" s="3795"/>
      <c r="K98" s="3796"/>
    </row>
    <row r="99" ht="22.5" customHeight="1">
      <c r="A99" s="3797"/>
      <c r="B99" s="3798"/>
      <c r="C99" s="3799" t="s">
        <v>83</v>
      </c>
      <c r="D99" s="706">
        <f>IF(D98=0,0,ROUND((D96/D98-1)*100,2))</f>
        <v>0</v>
      </c>
      <c r="E99" s="3800" t="s">
        <v>22</v>
      </c>
      <c r="F99" s="3801">
        <v>0</v>
      </c>
      <c r="G99" s="3802">
        <v>20</v>
      </c>
      <c r="H99" s="3803" t="s">
        <v>23</v>
      </c>
      <c r="I99" s="3804"/>
      <c r="J99" s="3805"/>
      <c r="K99" s="3806"/>
    </row>
    <row r="100" ht="22.5" customHeight="1">
      <c r="A100" s="3807" t="s">
        <v>278</v>
      </c>
      <c r="B100" s="3808" t="s">
        <v>279</v>
      </c>
      <c r="C100" s="3809" t="s">
        <v>79</v>
      </c>
      <c r="D100" s="706">
        <v>0</v>
      </c>
      <c r="E100" s="3810"/>
      <c r="F100" s="3811"/>
      <c r="G100" s="3812"/>
      <c r="H100" s="3813"/>
      <c r="I100" s="3814"/>
      <c r="J100" s="3815"/>
      <c r="K100" s="3816"/>
    </row>
    <row r="101" ht="22.5" customHeight="1">
      <c r="A101" s="3817"/>
      <c r="B101" s="3818"/>
      <c r="C101" s="3819" t="s">
        <v>80</v>
      </c>
      <c r="D101" s="706">
        <v>0</v>
      </c>
      <c r="E101" s="3820"/>
      <c r="F101" s="3821"/>
      <c r="G101" s="3822"/>
      <c r="H101" s="3823"/>
      <c r="I101" s="3824"/>
      <c r="J101" s="3825"/>
      <c r="K101" s="3826"/>
    </row>
    <row r="102" ht="22.5" customHeight="1">
      <c r="A102" s="3827"/>
      <c r="B102" s="3828"/>
      <c r="C102" s="3829" t="s">
        <v>81</v>
      </c>
      <c r="D102" s="706">
        <f>IF(D100=0,0,ROUND(D101/D100*100,2))</f>
        <v>0</v>
      </c>
      <c r="E102" s="3830" t="s">
        <v>22</v>
      </c>
      <c r="F102" s="3831">
        <v>95</v>
      </c>
      <c r="G102" s="3832">
        <v>105</v>
      </c>
      <c r="H102" s="3833" t="s">
        <v>23</v>
      </c>
      <c r="I102" s="3834"/>
      <c r="J102" s="3835"/>
      <c r="K102" s="3836"/>
    </row>
    <row r="103" ht="22.5" customHeight="1">
      <c r="A103" s="3837"/>
      <c r="B103" s="3838"/>
      <c r="C103" s="3839" t="s">
        <v>82</v>
      </c>
      <c r="D103" s="706">
        <v>0</v>
      </c>
      <c r="E103" s="3840"/>
      <c r="F103" s="3841"/>
      <c r="G103" s="3842"/>
      <c r="H103" s="3843"/>
      <c r="I103" s="3844"/>
      <c r="J103" s="3845"/>
      <c r="K103" s="3846"/>
    </row>
    <row r="104" ht="22.5" customHeight="1">
      <c r="A104" s="3847"/>
      <c r="B104" s="3848"/>
      <c r="C104" s="3849" t="s">
        <v>83</v>
      </c>
      <c r="D104" s="706">
        <f>IF(D103=0,0,ROUND((D101/D103-1)*100,2))</f>
        <v>0</v>
      </c>
      <c r="E104" s="3850" t="s">
        <v>22</v>
      </c>
      <c r="F104" s="3851">
        <v>0</v>
      </c>
      <c r="G104" s="3852">
        <v>30</v>
      </c>
      <c r="H104" s="3853" t="s">
        <v>23</v>
      </c>
      <c r="I104" s="3854"/>
      <c r="J104" s="3855"/>
      <c r="K104" s="3856"/>
    </row>
    <row r="105" ht="22.5" customHeight="1">
      <c r="A105" s="3857" t="s">
        <v>280</v>
      </c>
      <c r="B105" s="3858" t="s">
        <v>281</v>
      </c>
      <c r="C105" s="3859" t="s">
        <v>80</v>
      </c>
      <c r="D105" s="706">
        <f>D101-D109</f>
        <v>0</v>
      </c>
      <c r="E105" s="3860"/>
      <c r="F105" s="3861"/>
      <c r="G105" s="3862"/>
      <c r="H105" s="3863"/>
      <c r="I105" s="3864"/>
      <c r="J105" s="3865"/>
      <c r="K105" s="3866"/>
    </row>
    <row r="106" ht="22.5" customHeight="1">
      <c r="A106" s="3867"/>
      <c r="B106" s="3868"/>
      <c r="C106" s="3869" t="s">
        <v>282</v>
      </c>
      <c r="D106" s="3870">
        <v>0</v>
      </c>
      <c r="E106" s="3871"/>
      <c r="F106" s="3872"/>
      <c r="G106" s="3873"/>
      <c r="H106" s="3874"/>
      <c r="I106" s="3875"/>
      <c r="J106" s="3876"/>
      <c r="K106" s="3877"/>
    </row>
    <row r="107" ht="22.5" customHeight="1">
      <c r="A107" s="3878"/>
      <c r="B107" s="3879"/>
      <c r="C107" s="3880" t="s">
        <v>82</v>
      </c>
      <c r="D107" s="706">
        <f>D103-D110</f>
        <v>0</v>
      </c>
      <c r="E107" s="3881"/>
      <c r="F107" s="3882"/>
      <c r="G107" s="3883"/>
      <c r="H107" s="3884"/>
      <c r="I107" s="3885"/>
      <c r="J107" s="3886"/>
      <c r="K107" s="3887"/>
    </row>
    <row r="108" ht="22.5" customHeight="1">
      <c r="A108" s="3888"/>
      <c r="B108" s="3889"/>
      <c r="C108" s="3890" t="s">
        <v>83</v>
      </c>
      <c r="D108" s="706">
        <f>IF(D107=0,0,ROUND((D105/D107-1)*100,2))</f>
        <v>0</v>
      </c>
      <c r="E108" s="3891" t="s">
        <v>22</v>
      </c>
      <c r="F108" s="3892">
        <v>0</v>
      </c>
      <c r="G108" s="3893">
        <v>30</v>
      </c>
      <c r="H108" s="3894" t="s">
        <v>23</v>
      </c>
      <c r="I108" s="3895"/>
      <c r="J108" s="3896"/>
      <c r="K108" s="3897"/>
    </row>
    <row r="109" ht="22.5" customHeight="1">
      <c r="A109" s="3898" t="s">
        <v>283</v>
      </c>
      <c r="B109" s="3899" t="s">
        <v>284</v>
      </c>
      <c r="C109" s="3900" t="s">
        <v>80</v>
      </c>
      <c r="D109" s="3901">
        <v>0</v>
      </c>
      <c r="E109" s="3902"/>
      <c r="F109" s="3903"/>
      <c r="G109" s="3904"/>
      <c r="H109" s="3905"/>
      <c r="I109" s="3906"/>
      <c r="J109" s="3907"/>
      <c r="K109" s="3908"/>
    </row>
    <row r="110" ht="22.5" customHeight="1">
      <c r="A110" s="3909"/>
      <c r="B110" s="3910"/>
      <c r="C110" s="3911" t="s">
        <v>82</v>
      </c>
      <c r="D110" s="706">
        <v>0</v>
      </c>
      <c r="E110" s="3912"/>
      <c r="F110" s="3913"/>
      <c r="G110" s="3914"/>
      <c r="H110" s="3915"/>
      <c r="I110" s="3916"/>
      <c r="J110" s="3917"/>
      <c r="K110" s="3918"/>
    </row>
    <row r="111" ht="22.5" customHeight="1">
      <c r="A111" s="3919"/>
      <c r="B111" s="3920"/>
      <c r="C111" s="3921" t="s">
        <v>83</v>
      </c>
      <c r="D111" s="706">
        <f>IF(D110=0,0,ROUND((D109/D110-1)*100,2))</f>
        <v>0</v>
      </c>
      <c r="E111" s="3922"/>
      <c r="F111" s="3923"/>
      <c r="G111" s="3924"/>
      <c r="H111" s="3925"/>
      <c r="I111" s="3926"/>
      <c r="J111" s="3927"/>
      <c r="K111" s="3928"/>
    </row>
    <row r="112" ht="22.5" customHeight="1">
      <c r="A112" s="3929" t="s">
        <v>285</v>
      </c>
      <c r="B112" s="3930" t="s">
        <v>286</v>
      </c>
      <c r="C112" s="3931" t="s">
        <v>79</v>
      </c>
      <c r="D112" s="706">
        <v>0</v>
      </c>
      <c r="E112" s="3932"/>
      <c r="F112" s="3933"/>
      <c r="G112" s="3934"/>
      <c r="H112" s="3935"/>
      <c r="I112" s="3936"/>
      <c r="J112" s="3937"/>
      <c r="K112" s="3938"/>
    </row>
    <row r="113" ht="22.5" customHeight="1">
      <c r="A113" s="3939"/>
      <c r="B113" s="3940"/>
      <c r="C113" s="3941" t="s">
        <v>80</v>
      </c>
      <c r="D113" s="706">
        <v>0</v>
      </c>
      <c r="E113" s="3942"/>
      <c r="F113" s="3943"/>
      <c r="G113" s="3944"/>
      <c r="H113" s="3945"/>
      <c r="I113" s="3946"/>
      <c r="J113" s="3947"/>
      <c r="K113" s="3948"/>
    </row>
    <row r="114" ht="22.5" customHeight="1">
      <c r="A114" s="3949"/>
      <c r="B114" s="3950"/>
      <c r="C114" s="3951" t="s">
        <v>81</v>
      </c>
      <c r="D114" s="706">
        <f>IF(D112=0,0,ROUND(D113/D112*100,2))</f>
        <v>0</v>
      </c>
      <c r="E114" s="3952" t="s">
        <v>22</v>
      </c>
      <c r="F114" s="3953">
        <v>95</v>
      </c>
      <c r="G114" s="3954">
        <v>105</v>
      </c>
      <c r="H114" s="3955" t="s">
        <v>23</v>
      </c>
      <c r="I114" s="3956"/>
      <c r="J114" s="3957"/>
      <c r="K114" s="3958"/>
    </row>
    <row r="115" ht="22.5" customHeight="1">
      <c r="A115" s="3959"/>
      <c r="B115" s="3960"/>
      <c r="C115" s="3961" t="s">
        <v>82</v>
      </c>
      <c r="D115" s="706">
        <v>0</v>
      </c>
      <c r="E115" s="3962"/>
      <c r="F115" s="3963"/>
      <c r="G115" s="3964"/>
      <c r="H115" s="3965"/>
      <c r="I115" s="3966"/>
      <c r="J115" s="3967"/>
      <c r="K115" s="3968"/>
    </row>
    <row r="116" ht="22.5" customHeight="1">
      <c r="A116" s="3969"/>
      <c r="B116" s="3970"/>
      <c r="C116" s="3971" t="s">
        <v>83</v>
      </c>
      <c r="D116" s="706">
        <f>IF(D115=0,0,ROUND((D113/D115-1)*100,2))</f>
        <v>0</v>
      </c>
      <c r="E116" s="3972" t="s">
        <v>22</v>
      </c>
      <c r="F116" s="3973">
        <v>0</v>
      </c>
      <c r="G116" s="3974">
        <v>20</v>
      </c>
      <c r="H116" s="3975" t="s">
        <v>23</v>
      </c>
      <c r="I116" s="3976"/>
      <c r="J116" s="3977"/>
      <c r="K116" s="3978"/>
    </row>
    <row r="117" ht="22.5" customHeight="1">
      <c r="A117" s="3979" t="s">
        <v>116</v>
      </c>
      <c r="B117" s="3980" t="s">
        <v>287</v>
      </c>
      <c r="C117" s="3981" t="s">
        <v>79</v>
      </c>
      <c r="D117" s="706">
        <v>0</v>
      </c>
      <c r="E117" s="3982"/>
      <c r="F117" s="3983"/>
      <c r="G117" s="3984"/>
      <c r="H117" s="3985"/>
      <c r="I117" s="3986"/>
      <c r="J117" s="3987"/>
      <c r="K117" s="3988"/>
    </row>
    <row r="118" ht="22.5" customHeight="1">
      <c r="A118" s="3989"/>
      <c r="B118" s="3990"/>
      <c r="C118" s="3991" t="s">
        <v>80</v>
      </c>
      <c r="D118" s="706">
        <v>0</v>
      </c>
      <c r="E118" s="3992"/>
      <c r="F118" s="3993"/>
      <c r="G118" s="3994"/>
      <c r="H118" s="3995"/>
      <c r="I118" s="3996"/>
      <c r="J118" s="3997"/>
      <c r="K118" s="3998"/>
    </row>
    <row r="119" ht="22.5" customHeight="1">
      <c r="A119" s="3999"/>
      <c r="B119" s="4000"/>
      <c r="C119" s="4001" t="s">
        <v>81</v>
      </c>
      <c r="D119" s="706">
        <f>IF(D117=0,0,ROUND(D118/D117*100,2))</f>
        <v>0</v>
      </c>
      <c r="E119" s="4002"/>
      <c r="F119" s="4003"/>
      <c r="G119" s="4004"/>
      <c r="H119" s="4005"/>
      <c r="I119" s="4006"/>
      <c r="J119" s="4007"/>
      <c r="K119" s="4008"/>
    </row>
    <row r="120" ht="22.5" customHeight="1">
      <c r="A120" s="4009"/>
      <c r="B120" s="4010"/>
      <c r="C120" s="4011" t="s">
        <v>82</v>
      </c>
      <c r="D120" s="706">
        <v>0</v>
      </c>
      <c r="E120" s="4012"/>
      <c r="F120" s="4013"/>
      <c r="G120" s="4014"/>
      <c r="H120" s="4015"/>
      <c r="I120" s="4016"/>
      <c r="J120" s="4017"/>
      <c r="K120" s="4018"/>
    </row>
    <row r="121" ht="22.5" customHeight="1">
      <c r="A121" s="4019"/>
      <c r="B121" s="4020"/>
      <c r="C121" s="4021" t="s">
        <v>83</v>
      </c>
      <c r="D121" s="706">
        <f>IF(D120=0,0,ROUND((D118/D120-1)*100,2))</f>
        <v>0</v>
      </c>
      <c r="E121" s="4022" t="s">
        <v>22</v>
      </c>
      <c r="F121" s="4023">
        <v>-30</v>
      </c>
      <c r="G121" s="4024">
        <v>30</v>
      </c>
      <c r="H121" s="4025" t="s">
        <v>23</v>
      </c>
      <c r="I121" s="4026"/>
      <c r="J121" s="4027"/>
      <c r="K121" s="4028"/>
    </row>
    <row r="122" ht="22.5" customHeight="1">
      <c r="A122" s="4029" t="s">
        <v>117</v>
      </c>
      <c r="B122" s="4030" t="s">
        <v>118</v>
      </c>
      <c r="C122" s="4031" t="s">
        <v>119</v>
      </c>
      <c r="D122" s="706">
        <v>0</v>
      </c>
      <c r="E122" s="4032" t="s">
        <v>22</v>
      </c>
      <c r="F122" s="4033">
        <v>0</v>
      </c>
      <c r="G122" s="4034"/>
      <c r="H122" s="4035" t="s">
        <v>23</v>
      </c>
      <c r="I122" s="4036"/>
      <c r="J122" s="4037"/>
      <c r="K122" s="4038"/>
    </row>
    <row r="123" ht="22.5" customHeight="1">
      <c r="A123" s="4039"/>
      <c r="B123" s="4040"/>
      <c r="C123" s="4041" t="s">
        <v>120</v>
      </c>
      <c r="D123" s="706">
        <v>0</v>
      </c>
      <c r="E123" s="4042" t="s">
        <v>22</v>
      </c>
      <c r="F123" s="4043">
        <v>0</v>
      </c>
      <c r="G123" s="4044"/>
      <c r="H123" s="4045" t="s">
        <v>23</v>
      </c>
      <c r="I123" s="4046"/>
      <c r="J123" s="4047"/>
      <c r="K123" s="4048"/>
    </row>
    <row r="124" ht="22.5" customHeight="1">
      <c r="A124" s="4049"/>
      <c r="B124" s="4050"/>
      <c r="C124" s="4051" t="s">
        <v>121</v>
      </c>
      <c r="D124" s="706">
        <f>IF(D91=0,0,D123/D91*12)</f>
        <v>0</v>
      </c>
      <c r="E124" s="4052" t="s">
        <v>22</v>
      </c>
      <c r="F124" s="4053">
        <v>6</v>
      </c>
      <c r="G124" s="4054"/>
      <c r="H124" s="4055" t="s">
        <v>23</v>
      </c>
      <c r="I124" s="4056"/>
      <c r="J124" s="4057"/>
      <c r="K124" s="4058"/>
    </row>
    <row r="125" ht="22.5" customHeight="1">
      <c r="A125" s="4059" t="s">
        <v>288</v>
      </c>
      <c r="B125" s="4060" t="s">
        <v>289</v>
      </c>
      <c r="C125" s="4061" t="s">
        <v>120</v>
      </c>
      <c r="D125" s="4062">
        <v>0</v>
      </c>
      <c r="E125" s="4063" t="s">
        <v>22</v>
      </c>
      <c r="F125" s="4064">
        <v>0</v>
      </c>
      <c r="G125" s="4065"/>
      <c r="H125" s="4066" t="s">
        <v>23</v>
      </c>
      <c r="I125" s="4067"/>
      <c r="J125" s="4068"/>
      <c r="K125" s="4069"/>
    </row>
    <row r="126" ht="22.5" customHeight="1">
      <c r="A126" s="4070"/>
      <c r="B126" s="4071"/>
      <c r="C126" s="4072" t="s">
        <v>290</v>
      </c>
      <c r="D126" s="706">
        <f>IF(D123=0,0,ROUND(D125/D123*100,2))</f>
        <v>0</v>
      </c>
      <c r="E126" s="4073" t="s">
        <v>22</v>
      </c>
      <c r="F126" s="4074">
        <v>90</v>
      </c>
      <c r="G126" s="4075">
        <v>100</v>
      </c>
      <c r="H126" s="4076" t="s">
        <v>23</v>
      </c>
      <c r="I126" s="4077"/>
      <c r="J126" s="4078"/>
      <c r="K126" s="4079"/>
    </row>
    <row r="127" ht="22.5" customHeight="1">
      <c r="A127" s="4080"/>
      <c r="B127" s="4081"/>
      <c r="C127" s="4082" t="s">
        <v>121</v>
      </c>
      <c r="D127" s="706">
        <f>IF(D101=0,0,D125/D101*12)</f>
        <v>0</v>
      </c>
      <c r="E127" s="4083" t="s">
        <v>22</v>
      </c>
      <c r="F127" s="4084">
        <v>6</v>
      </c>
      <c r="G127" s="4085"/>
      <c r="H127" s="4086" t="s">
        <v>23</v>
      </c>
      <c r="I127" s="4087"/>
      <c r="J127" s="4088"/>
      <c r="K127" s="4089"/>
    </row>
    <row r="128" ht="22.5" customHeight="1">
      <c r="A128" s="4090" t="s">
        <v>122</v>
      </c>
      <c r="B128" s="4091"/>
      <c r="C128" s="4092"/>
      <c r="D128" s="4093"/>
      <c r="E128" s="4094"/>
      <c r="F128" s="4095"/>
      <c r="G128" s="4096"/>
      <c r="H128" s="4097"/>
      <c r="I128" s="4098"/>
      <c r="J128" s="4099"/>
      <c r="K128" s="4100"/>
    </row>
    <row r="129" ht="22.5" customHeight="1">
      <c r="A129" s="4101" t="s">
        <v>291</v>
      </c>
      <c r="B129" s="4102" t="s">
        <v>292</v>
      </c>
      <c r="C129" s="4103" t="s">
        <v>125</v>
      </c>
      <c r="D129" s="4104">
        <v>0</v>
      </c>
      <c r="E129" s="4105"/>
      <c r="F129" s="4106"/>
      <c r="G129" s="4107"/>
      <c r="H129" s="4108"/>
      <c r="I129" s="4109"/>
      <c r="J129" s="4110"/>
      <c r="K129" s="4111"/>
    </row>
    <row r="130" ht="22.5" customHeight="1">
      <c r="A130" s="4112"/>
      <c r="B130" s="4113"/>
      <c r="C130" s="4114" t="s">
        <v>126</v>
      </c>
      <c r="D130" s="4104">
        <v>0</v>
      </c>
      <c r="E130" s="4115"/>
      <c r="F130" s="4116"/>
      <c r="G130" s="4117"/>
      <c r="H130" s="4118"/>
      <c r="I130" s="4119"/>
      <c r="J130" s="4120"/>
      <c r="K130" s="4121"/>
    </row>
    <row r="131" ht="22.5" customHeight="1">
      <c r="A131" s="4122"/>
      <c r="B131" s="4123"/>
      <c r="C131" s="4124" t="s">
        <v>83</v>
      </c>
      <c r="D131" s="706">
        <f>IF(D130=0,0,ROUND((D129/D130-1)*100,2))</f>
        <v>0</v>
      </c>
      <c r="E131" s="4125" t="s">
        <v>22</v>
      </c>
      <c r="F131" s="4126">
        <v>0</v>
      </c>
      <c r="G131" s="4127">
        <v>10</v>
      </c>
      <c r="H131" s="4128" t="s">
        <v>23</v>
      </c>
      <c r="I131" s="4129"/>
      <c r="J131" s="4130"/>
      <c r="K131" s="4131"/>
    </row>
    <row r="132" ht="22.5" customHeight="1">
      <c r="A132" s="4132" t="s">
        <v>293</v>
      </c>
      <c r="B132" s="4133" t="s">
        <v>294</v>
      </c>
      <c r="C132" s="4134" t="s">
        <v>125</v>
      </c>
      <c r="D132" s="4104">
        <v>0</v>
      </c>
      <c r="E132" s="4135"/>
      <c r="F132" s="4136"/>
      <c r="G132" s="4137"/>
      <c r="H132" s="4138"/>
      <c r="I132" s="4139"/>
      <c r="J132" s="4140"/>
      <c r="K132" s="4141"/>
    </row>
    <row r="133" ht="22.5" customHeight="1">
      <c r="A133" s="4142"/>
      <c r="B133" s="4143"/>
      <c r="C133" s="4144" t="s">
        <v>126</v>
      </c>
      <c r="D133" s="4104">
        <v>0</v>
      </c>
      <c r="E133" s="4145"/>
      <c r="F133" s="4146"/>
      <c r="G133" s="4147"/>
      <c r="H133" s="4148"/>
      <c r="I133" s="4149"/>
      <c r="J133" s="4150"/>
      <c r="K133" s="4151"/>
    </row>
    <row r="134" ht="22.5" customHeight="1">
      <c r="A134" s="4152"/>
      <c r="B134" s="4153"/>
      <c r="C134" s="4154" t="s">
        <v>83</v>
      </c>
      <c r="D134" s="706">
        <f>IF(D133=0,0,ROUND((D132/D133-1)*100,2))</f>
        <v>0</v>
      </c>
      <c r="E134" s="4155" t="s">
        <v>22</v>
      </c>
      <c r="F134" s="4156">
        <v>-3</v>
      </c>
      <c r="G134" s="4157">
        <v>10</v>
      </c>
      <c r="H134" s="4158" t="s">
        <v>23</v>
      </c>
      <c r="I134" s="4159"/>
      <c r="J134" s="4160"/>
      <c r="K134" s="4161"/>
    </row>
    <row r="135" ht="22.5" customHeight="1">
      <c r="A135" s="4162"/>
      <c r="B135" s="4163"/>
      <c r="C135" s="4164" t="s">
        <v>295</v>
      </c>
      <c r="D135" s="706">
        <f>D132-D136-D142-D145</f>
        <v>0</v>
      </c>
      <c r="E135" s="4165" t="s">
        <v>22</v>
      </c>
      <c r="F135" s="4166"/>
      <c r="G135" s="4167">
        <v>0</v>
      </c>
      <c r="H135" s="4168" t="s">
        <v>23</v>
      </c>
      <c r="I135" s="4169"/>
      <c r="J135" s="4170"/>
      <c r="K135" s="4171"/>
    </row>
    <row r="136" ht="22.5" customHeight="1">
      <c r="A136" s="4172" t="s">
        <v>296</v>
      </c>
      <c r="B136" s="4173" t="s">
        <v>297</v>
      </c>
      <c r="C136" s="4174" t="s">
        <v>125</v>
      </c>
      <c r="D136" s="4175">
        <v>0</v>
      </c>
      <c r="E136" s="4176"/>
      <c r="F136" s="4177"/>
      <c r="G136" s="4178"/>
      <c r="H136" s="4179"/>
      <c r="I136" s="4180"/>
      <c r="J136" s="4181"/>
      <c r="K136" s="4182"/>
    </row>
    <row r="137" ht="22.5" customHeight="1">
      <c r="A137" s="4183"/>
      <c r="B137" s="4184"/>
      <c r="C137" s="4185" t="s">
        <v>126</v>
      </c>
      <c r="D137" s="706">
        <v>0</v>
      </c>
      <c r="E137" s="4186"/>
      <c r="F137" s="4187"/>
      <c r="G137" s="4188"/>
      <c r="H137" s="4189"/>
      <c r="I137" s="4190"/>
      <c r="J137" s="4191"/>
      <c r="K137" s="4192"/>
    </row>
    <row r="138" ht="22.5" customHeight="1">
      <c r="A138" s="4193"/>
      <c r="B138" s="4194"/>
      <c r="C138" s="4195" t="s">
        <v>83</v>
      </c>
      <c r="D138" s="4196">
        <f>IF(D137=0,0,ROUND((D136/D137-1)*100,2))</f>
        <v>0</v>
      </c>
      <c r="E138" s="4197" t="s">
        <v>22</v>
      </c>
      <c r="F138" s="4198">
        <v>-3</v>
      </c>
      <c r="G138" s="4199">
        <v>10</v>
      </c>
      <c r="H138" s="4200" t="s">
        <v>23</v>
      </c>
      <c r="I138" s="4201"/>
      <c r="J138" s="4202"/>
      <c r="K138" s="4203"/>
    </row>
    <row r="139" ht="22.5" customHeight="1">
      <c r="A139" s="4204" t="s">
        <v>298</v>
      </c>
      <c r="B139" s="4205" t="s">
        <v>87</v>
      </c>
      <c r="C139" s="4206" t="s">
        <v>125</v>
      </c>
      <c r="D139" s="4207">
        <v>0</v>
      </c>
      <c r="E139" s="4208"/>
      <c r="F139" s="4209"/>
      <c r="G139" s="4210"/>
      <c r="H139" s="4211"/>
      <c r="I139" s="4212"/>
      <c r="J139" s="4213"/>
      <c r="K139" s="4214"/>
    </row>
    <row r="140" ht="22.5" customHeight="1">
      <c r="A140" s="4215"/>
      <c r="B140" s="4216"/>
      <c r="C140" s="4217" t="s">
        <v>126</v>
      </c>
      <c r="D140" s="4104">
        <v>0</v>
      </c>
      <c r="E140" s="4218"/>
      <c r="F140" s="4219"/>
      <c r="G140" s="4220"/>
      <c r="H140" s="4221"/>
      <c r="I140" s="4222"/>
      <c r="J140" s="4223"/>
      <c r="K140" s="4224"/>
    </row>
    <row r="141" ht="22.5" customHeight="1">
      <c r="A141" s="4225"/>
      <c r="B141" s="4226"/>
      <c r="C141" s="4227" t="s">
        <v>83</v>
      </c>
      <c r="D141" s="4196">
        <f>IF(D140=0,0,ROUND((D139/D140-1)*100,2))</f>
        <v>0</v>
      </c>
      <c r="E141" s="4228" t="s">
        <v>22</v>
      </c>
      <c r="F141" s="4229">
        <v>-10</v>
      </c>
      <c r="G141" s="4230">
        <v>10</v>
      </c>
      <c r="H141" s="4231" t="s">
        <v>23</v>
      </c>
      <c r="I141" s="4232"/>
      <c r="J141" s="4233"/>
      <c r="K141" s="4234"/>
    </row>
    <row r="142" ht="22.5" customHeight="1">
      <c r="A142" s="4235" t="s">
        <v>299</v>
      </c>
      <c r="B142" s="4236" t="s">
        <v>300</v>
      </c>
      <c r="C142" s="4237" t="s">
        <v>125</v>
      </c>
      <c r="D142" s="4238">
        <v>0</v>
      </c>
      <c r="E142" s="4239"/>
      <c r="F142" s="4240"/>
      <c r="G142" s="4241"/>
      <c r="H142" s="4242"/>
      <c r="I142" s="4243"/>
      <c r="J142" s="4244"/>
      <c r="K142" s="4245"/>
    </row>
    <row r="143" ht="22.5" customHeight="1">
      <c r="A143" s="4246"/>
      <c r="B143" s="4247"/>
      <c r="C143" s="4248" t="s">
        <v>126</v>
      </c>
      <c r="D143" s="4104">
        <v>0</v>
      </c>
      <c r="E143" s="4249"/>
      <c r="F143" s="4250"/>
      <c r="G143" s="4251"/>
      <c r="H143" s="4252"/>
      <c r="I143" s="4253"/>
      <c r="J143" s="4254"/>
      <c r="K143" s="4255"/>
    </row>
    <row r="144" ht="22.5" customHeight="1">
      <c r="A144" s="4256"/>
      <c r="B144" s="4257"/>
      <c r="C144" s="4258" t="s">
        <v>83</v>
      </c>
      <c r="D144" s="4196">
        <f>IF(D143=0,0,ROUND((D142/D143-1)*100,2))</f>
        <v>0</v>
      </c>
      <c r="E144" s="4259" t="s">
        <v>22</v>
      </c>
      <c r="F144" s="4260">
        <v>-30</v>
      </c>
      <c r="G144" s="4261">
        <v>30</v>
      </c>
      <c r="H144" s="4262" t="s">
        <v>23</v>
      </c>
      <c r="I144" s="4263"/>
      <c r="J144" s="4264"/>
      <c r="K144" s="4265"/>
    </row>
    <row r="145" ht="24" customHeight="1">
      <c r="A145" s="4266" t="s">
        <v>301</v>
      </c>
      <c r="B145" s="4267" t="s">
        <v>302</v>
      </c>
      <c r="C145" s="4268" t="s">
        <v>125</v>
      </c>
      <c r="D145" s="4269">
        <v>0</v>
      </c>
      <c r="E145" s="4270"/>
      <c r="F145" s="4271"/>
      <c r="G145" s="4272"/>
      <c r="H145" s="4273"/>
      <c r="I145" s="4274"/>
      <c r="J145" s="4275"/>
      <c r="K145" s="4276"/>
    </row>
    <row r="146" ht="24" customHeight="1">
      <c r="A146" s="4277" t="s">
        <v>303</v>
      </c>
      <c r="B146" s="4278" t="s">
        <v>133</v>
      </c>
      <c r="C146" s="4279" t="s">
        <v>125</v>
      </c>
      <c r="D146" s="4280">
        <v>0</v>
      </c>
      <c r="E146" s="4281"/>
      <c r="F146" s="4282"/>
      <c r="G146" s="4283"/>
      <c r="H146" s="4284"/>
      <c r="I146" s="4285"/>
      <c r="J146" s="4286"/>
      <c r="K146" s="4287"/>
    </row>
    <row r="147" ht="22.5" customHeight="1">
      <c r="A147" s="4288"/>
      <c r="B147" s="4289"/>
      <c r="C147" s="4290" t="s">
        <v>126</v>
      </c>
      <c r="D147" s="4280">
        <v>0</v>
      </c>
      <c r="E147" s="4291"/>
      <c r="F147" s="4292"/>
      <c r="G147" s="4293"/>
      <c r="H147" s="4294"/>
      <c r="I147" s="4295"/>
      <c r="J147" s="4296"/>
      <c r="K147" s="4297"/>
    </row>
    <row r="148" ht="21.75" customHeight="1">
      <c r="A148" s="4298"/>
      <c r="B148" s="4299"/>
      <c r="C148" s="4300" t="s">
        <v>83</v>
      </c>
      <c r="D148" s="4301">
        <f>IF(D147=0,0,ROUND((D146/D147-1)*100,2))</f>
        <v>0</v>
      </c>
      <c r="E148" s="4302" t="s">
        <v>22</v>
      </c>
      <c r="F148" s="4303">
        <v>0</v>
      </c>
      <c r="G148" s="4304">
        <v>10</v>
      </c>
      <c r="H148" s="4305" t="s">
        <v>23</v>
      </c>
      <c r="I148" s="4306"/>
      <c r="J148" s="4307"/>
      <c r="K148" s="4308"/>
    </row>
    <row r="149" ht="22.5" customHeight="1">
      <c r="A149" s="4309"/>
      <c r="B149" s="4310"/>
      <c r="C149" s="4311" t="s">
        <v>131</v>
      </c>
      <c r="D149" s="4280">
        <v>0</v>
      </c>
      <c r="E149" s="4312" t="s">
        <v>22</v>
      </c>
      <c r="F149" s="4313">
        <f>IF(D146&lt;=D147,D146,D147)</f>
        <v>0</v>
      </c>
      <c r="G149" s="4314">
        <f>IF(D146&lt;=D147,D147,D146)</f>
        <v>0</v>
      </c>
      <c r="H149" s="4315" t="s">
        <v>23</v>
      </c>
      <c r="I149" s="4316"/>
      <c r="J149" s="4317"/>
      <c r="K149" s="4318"/>
    </row>
    <row r="150" ht="24" customHeight="1">
      <c r="A150" s="4319" t="s">
        <v>304</v>
      </c>
      <c r="B150" s="4320" t="s">
        <v>305</v>
      </c>
      <c r="C150" s="4321" t="s">
        <v>80</v>
      </c>
      <c r="D150" s="4322">
        <v>0</v>
      </c>
      <c r="E150" s="4323" t="s">
        <v>22</v>
      </c>
      <c r="F150" s="4324">
        <v>200</v>
      </c>
      <c r="G150" s="4325">
        <v>5000</v>
      </c>
      <c r="H150" s="4326" t="s">
        <v>23</v>
      </c>
      <c r="I150" s="4327"/>
      <c r="J150" s="4328"/>
      <c r="K150" s="4329"/>
    </row>
    <row r="151" ht="23.25" customHeight="1">
      <c r="A151" s="4330"/>
      <c r="B151" s="4331"/>
      <c r="C151" s="4332" t="s">
        <v>82</v>
      </c>
      <c r="D151" s="706">
        <v>0</v>
      </c>
      <c r="E151" s="4333"/>
      <c r="F151" s="4334"/>
      <c r="G151" s="4335"/>
      <c r="H151" s="4336"/>
      <c r="I151" s="4337"/>
      <c r="J151" s="4338"/>
      <c r="K151" s="4339"/>
    </row>
    <row r="152" ht="22.5" customHeight="1">
      <c r="A152" s="4340"/>
      <c r="B152" s="4341"/>
      <c r="C152" s="4342" t="s">
        <v>83</v>
      </c>
      <c r="D152" s="706">
        <f>IF(D151=0,0,ROUND((D150/D151-1)*100,2))</f>
        <v>0</v>
      </c>
      <c r="E152" s="4343" t="s">
        <v>22</v>
      </c>
      <c r="F152" s="4344">
        <v>0</v>
      </c>
      <c r="G152" s="4345">
        <v>20</v>
      </c>
      <c r="H152" s="4346" t="s">
        <v>23</v>
      </c>
      <c r="I152" s="4347"/>
      <c r="J152" s="4348"/>
      <c r="K152" s="4349"/>
    </row>
    <row r="153" ht="23.25" customHeight="1">
      <c r="A153" s="4350" t="s">
        <v>306</v>
      </c>
      <c r="B153" s="4351" t="s">
        <v>307</v>
      </c>
      <c r="C153" s="4352" t="s">
        <v>80</v>
      </c>
      <c r="D153" s="706">
        <v>0</v>
      </c>
      <c r="E153" s="4353" t="s">
        <v>22</v>
      </c>
      <c r="F153" s="4354">
        <v>1596</v>
      </c>
      <c r="G153" s="4355">
        <v>17500</v>
      </c>
      <c r="H153" s="4356" t="s">
        <v>23</v>
      </c>
      <c r="I153" s="4357"/>
      <c r="J153" s="4358"/>
      <c r="K153" s="4359"/>
    </row>
    <row r="154" ht="24.75" customHeight="1">
      <c r="A154" s="4360"/>
      <c r="B154" s="4361"/>
      <c r="C154" s="4362" t="s">
        <v>82</v>
      </c>
      <c r="D154" s="706">
        <v>0</v>
      </c>
      <c r="E154" s="4363"/>
      <c r="F154" s="4364"/>
      <c r="G154" s="4365"/>
      <c r="H154" s="4366"/>
      <c r="I154" s="4367"/>
      <c r="J154" s="4368"/>
      <c r="K154" s="4369"/>
    </row>
    <row r="155" ht="24.75" customHeight="1">
      <c r="A155" s="4370"/>
      <c r="B155" s="4371"/>
      <c r="C155" s="4372" t="s">
        <v>83</v>
      </c>
      <c r="D155" s="706">
        <f>IF(D154=0,0,ROUND((D153/D154-1)*100,2))</f>
        <v>0</v>
      </c>
      <c r="E155" s="4373" t="s">
        <v>22</v>
      </c>
      <c r="F155" s="4374">
        <v>0</v>
      </c>
      <c r="G155" s="4375">
        <v>20</v>
      </c>
      <c r="H155" s="4376" t="s">
        <v>23</v>
      </c>
      <c r="I155" s="4377"/>
      <c r="J155" s="4378"/>
      <c r="K155" s="4379"/>
    </row>
    <row r="156" ht="24" customHeight="1">
      <c r="A156" s="4380" t="s">
        <v>308</v>
      </c>
      <c r="B156" s="4381" t="s">
        <v>309</v>
      </c>
      <c r="C156" s="4382" t="s">
        <v>80</v>
      </c>
      <c r="D156" s="706">
        <v>0</v>
      </c>
      <c r="E156" s="4383" t="s">
        <v>22</v>
      </c>
      <c r="F156" s="4384">
        <v>30</v>
      </c>
      <c r="G156" s="4385">
        <v>500</v>
      </c>
      <c r="H156" s="4386" t="s">
        <v>23</v>
      </c>
      <c r="I156" s="4387"/>
      <c r="J156" s="4388"/>
      <c r="K156" s="4389"/>
    </row>
    <row r="157" ht="24" customHeight="1">
      <c r="A157" s="4390"/>
      <c r="B157" s="4391"/>
      <c r="C157" s="4392" t="s">
        <v>82</v>
      </c>
      <c r="D157" s="706">
        <v>0</v>
      </c>
      <c r="E157" s="4393"/>
      <c r="F157" s="4394"/>
      <c r="G157" s="4395"/>
      <c r="H157" s="4396"/>
      <c r="I157" s="4397"/>
      <c r="J157" s="4398"/>
      <c r="K157" s="4399"/>
    </row>
    <row r="158" ht="22.5" customHeight="1">
      <c r="A158" s="4400"/>
      <c r="B158" s="4401"/>
      <c r="C158" s="4402" t="s">
        <v>83</v>
      </c>
      <c r="D158" s="706">
        <f>IF(D157=0,0,ROUND((D156/D157-1)*100,2))</f>
        <v>0</v>
      </c>
      <c r="E158" s="4403" t="s">
        <v>22</v>
      </c>
      <c r="F158" s="4404">
        <v>0</v>
      </c>
      <c r="G158" s="4405">
        <v>30</v>
      </c>
      <c r="H158" s="4406" t="s">
        <v>23</v>
      </c>
      <c r="I158" s="4407"/>
      <c r="J158" s="4408"/>
      <c r="K158" s="4409"/>
    </row>
    <row r="159" ht="22.5" customHeight="1">
      <c r="A159" s="4410" t="s">
        <v>161</v>
      </c>
      <c r="B159" s="4411"/>
      <c r="C159" s="4412"/>
      <c r="D159" s="4413"/>
      <c r="E159" s="4414"/>
      <c r="F159" s="4415"/>
      <c r="G159" s="4416"/>
      <c r="H159" s="4417"/>
      <c r="I159" s="4418"/>
      <c r="J159" s="4419"/>
      <c r="K159" s="4420"/>
    </row>
    <row r="160" ht="26.25" customHeight="1">
      <c r="A160" s="4421" t="s">
        <v>310</v>
      </c>
      <c r="B160" s="4422" t="s">
        <v>311</v>
      </c>
      <c r="C160" s="4423" t="s">
        <v>312</v>
      </c>
      <c r="D160" s="706">
        <f>IF(D136=0,0,(D62+D68)/D136)</f>
        <v>0</v>
      </c>
      <c r="E160" s="4424" t="s">
        <v>22</v>
      </c>
      <c r="F160" s="4425">
        <f>D150*0.9</f>
        <v>0</v>
      </c>
      <c r="G160" s="4426">
        <f>D150*1.1</f>
        <v>0</v>
      </c>
      <c r="H160" s="4427" t="s">
        <v>23</v>
      </c>
      <c r="I160" s="4428"/>
      <c r="J160" s="4429"/>
      <c r="K160" s="4430"/>
    </row>
    <row r="161" ht="27" customHeight="1">
      <c r="A161" s="4431"/>
      <c r="B161" s="4432"/>
      <c r="C161" s="4433" t="s">
        <v>313</v>
      </c>
      <c r="D161" s="706">
        <f>IF(D139=0,0,D68/D139)</f>
        <v>0</v>
      </c>
      <c r="E161" s="4434" t="s">
        <v>22</v>
      </c>
      <c r="F161" s="4435">
        <v>100</v>
      </c>
      <c r="G161" s="4436">
        <v>500</v>
      </c>
      <c r="H161" s="4437" t="s">
        <v>23</v>
      </c>
      <c r="I161" s="4438"/>
      <c r="J161" s="4439"/>
      <c r="K161" s="4440"/>
    </row>
    <row r="162" ht="31.5" customHeight="1">
      <c r="A162" s="4441"/>
      <c r="B162" s="4442"/>
      <c r="C162" s="4443" t="s">
        <v>314</v>
      </c>
      <c r="D162" s="706">
        <f>IF(D142=0,0,D65/D142)</f>
        <v>0</v>
      </c>
      <c r="E162" s="4444" t="s">
        <v>22</v>
      </c>
      <c r="F162" s="4445">
        <v>1000</v>
      </c>
      <c r="G162" s="4446">
        <v>150000</v>
      </c>
      <c r="H162" s="4447" t="s">
        <v>23</v>
      </c>
      <c r="I162" s="4448"/>
      <c r="J162" s="4449"/>
      <c r="K162" s="4450"/>
    </row>
    <row r="163" ht="43.5" customHeight="1">
      <c r="A163" s="4451" t="s">
        <v>315</v>
      </c>
      <c r="B163" s="4452" t="s">
        <v>316</v>
      </c>
      <c r="C163" s="4453" t="s">
        <v>80</v>
      </c>
      <c r="D163" s="706">
        <f>IF(D149=0,0,D76/D149)</f>
        <v>0</v>
      </c>
      <c r="E163" s="4454" t="s">
        <v>22</v>
      </c>
      <c r="F163" s="4455">
        <f>IF(D153&lt;=1773,1596,D153*0.9)</f>
        <v>1596</v>
      </c>
      <c r="G163" s="4456">
        <f>D153*1.1</f>
        <v>0</v>
      </c>
      <c r="H163" s="4457" t="s">
        <v>23</v>
      </c>
      <c r="I163" s="4458"/>
      <c r="J163" s="4459"/>
      <c r="K163" s="4460"/>
    </row>
    <row r="164" ht="33" customHeight="1">
      <c r="A164" s="4461" t="s">
        <v>317</v>
      </c>
      <c r="B164" s="4462" t="s">
        <v>318</v>
      </c>
      <c r="C164" s="4463" t="s">
        <v>80</v>
      </c>
      <c r="D164" s="706">
        <f>IF(D136=0,0,D79/D136)</f>
        <v>0</v>
      </c>
      <c r="E164" s="4464" t="s">
        <v>22</v>
      </c>
      <c r="F164" s="4465">
        <f>IF(D156&lt;=33,30,D156*0.9)</f>
        <v>30</v>
      </c>
      <c r="G164" s="4466">
        <f>D156*1.1</f>
        <v>0</v>
      </c>
      <c r="H164" s="4467" t="s">
        <v>23</v>
      </c>
      <c r="I164" s="4468"/>
      <c r="J164" s="4469"/>
      <c r="K164" s="4470"/>
    </row>
    <row r="165" ht="25.5" customHeight="1">
      <c r="A165" s="4471" t="s">
        <v>319</v>
      </c>
      <c r="B165" s="4472" t="s">
        <v>320</v>
      </c>
      <c r="C165" s="4473" t="s">
        <v>321</v>
      </c>
      <c r="D165" s="706">
        <f>IF(D96+D113=0,0,ROUND(D72/(D96+D113)*100,2))</f>
        <v>0</v>
      </c>
      <c r="E165" s="4474" t="s">
        <v>22</v>
      </c>
      <c r="F165" s="4475">
        <v>100</v>
      </c>
      <c r="G165" s="4476">
        <v>105</v>
      </c>
      <c r="H165" s="4477" t="s">
        <v>23</v>
      </c>
      <c r="I165" s="4478"/>
      <c r="J165" s="4479"/>
      <c r="K165" s="4480"/>
    </row>
    <row r="166" ht="25.5" customHeight="1">
      <c r="A166" s="4481"/>
      <c r="B166" s="4482"/>
      <c r="C166" s="4483" t="s">
        <v>322</v>
      </c>
      <c r="D166" s="706">
        <f>IF(D96=0,0,ROUND(D76/D96*100,2))</f>
        <v>0</v>
      </c>
      <c r="E166" s="4484" t="s">
        <v>22</v>
      </c>
      <c r="F166" s="4485">
        <v>100</v>
      </c>
      <c r="G166" s="4486">
        <v>105</v>
      </c>
      <c r="H166" s="4487" t="s">
        <v>23</v>
      </c>
      <c r="I166" s="4488"/>
      <c r="J166" s="4489"/>
      <c r="K166" s="4490"/>
    </row>
    <row r="167" ht="25.5" customHeight="1">
      <c r="A167" s="4491"/>
      <c r="B167" s="4492"/>
      <c r="C167" s="4493" t="s">
        <v>323</v>
      </c>
      <c r="D167" s="706">
        <f>IF(D113=0,0,ROUND(((D72-D76)-D79)/D113*100,2))</f>
        <v>0</v>
      </c>
      <c r="E167" s="4494"/>
      <c r="F167" s="4495"/>
      <c r="G167" s="4496"/>
      <c r="H167" s="4497"/>
      <c r="I167" s="4498"/>
      <c r="J167" s="4499"/>
      <c r="K167" s="4500"/>
    </row>
    <row r="168" ht="25.5" customHeight="1">
      <c r="A168" s="4501" t="s">
        <v>324</v>
      </c>
      <c r="B168" s="4502" t="s">
        <v>325</v>
      </c>
      <c r="C168" s="4503" t="s">
        <v>80</v>
      </c>
      <c r="D168" s="706">
        <v>0</v>
      </c>
      <c r="E168" s="4504" t="s">
        <v>22</v>
      </c>
      <c r="F168" s="4505">
        <v>0.5</v>
      </c>
      <c r="G168" s="4506">
        <v>5</v>
      </c>
      <c r="H168" s="4507" t="s">
        <v>23</v>
      </c>
      <c r="I168" s="4508"/>
      <c r="J168" s="4509"/>
      <c r="K168" s="4510"/>
    </row>
    <row r="169" ht="25.5" customHeight="1">
      <c r="A169" s="4511"/>
      <c r="B169" s="4512"/>
      <c r="C169" s="4513" t="s">
        <v>82</v>
      </c>
      <c r="D169" s="706">
        <v>0</v>
      </c>
      <c r="E169" s="4514"/>
      <c r="F169" s="4515"/>
      <c r="G169" s="4516"/>
      <c r="H169" s="4517"/>
      <c r="I169" s="4518"/>
      <c r="J169" s="4519"/>
      <c r="K169" s="4520"/>
    </row>
    <row r="170" ht="25.5" customHeight="1">
      <c r="A170" s="4521" t="s">
        <v>326</v>
      </c>
      <c r="B170" s="4522" t="s">
        <v>327</v>
      </c>
      <c r="C170" s="4523" t="s">
        <v>80</v>
      </c>
      <c r="D170" s="706">
        <f>IF(D149=0,0,D96/D149)</f>
        <v>0</v>
      </c>
      <c r="E170" s="4524" t="s">
        <v>22</v>
      </c>
      <c r="F170" s="4525">
        <f>IF(D153&lt;=1773,1596,D153*0.9)</f>
        <v>1596</v>
      </c>
      <c r="G170" s="4526">
        <f>D153*1.1</f>
        <v>0</v>
      </c>
      <c r="H170" s="4527" t="s">
        <v>23</v>
      </c>
      <c r="I170" s="4528"/>
      <c r="J170" s="4529"/>
      <c r="K170" s="4530"/>
    </row>
    <row r="171" ht="25.5" customHeight="1">
      <c r="A171" s="4531"/>
      <c r="B171" s="4532"/>
      <c r="C171" s="4533" t="s">
        <v>82</v>
      </c>
      <c r="D171" s="706">
        <v>0</v>
      </c>
      <c r="E171" s="4534"/>
      <c r="F171" s="4535"/>
      <c r="G171" s="4536"/>
      <c r="H171" s="4537"/>
      <c r="I171" s="4538"/>
      <c r="J171" s="4539"/>
      <c r="K171" s="4540"/>
    </row>
    <row r="172" ht="25.5" customHeight="1">
      <c r="A172" s="4541"/>
      <c r="B172" s="4542"/>
      <c r="C172" s="4543" t="s">
        <v>83</v>
      </c>
      <c r="D172" s="706">
        <f>IF(D171=0,0,ROUND((D170/D171-1)*100,2))</f>
        <v>0</v>
      </c>
      <c r="E172" s="4544" t="s">
        <v>22</v>
      </c>
      <c r="F172" s="4545">
        <v>0</v>
      </c>
      <c r="G172" s="4546">
        <v>15</v>
      </c>
      <c r="H172" s="4547" t="s">
        <v>23</v>
      </c>
      <c r="I172" s="4548"/>
      <c r="J172" s="4549"/>
      <c r="K172" s="4550"/>
    </row>
    <row r="173" ht="25.5" customHeight="1">
      <c r="A173" s="4551" t="s">
        <v>181</v>
      </c>
      <c r="B173" s="4552" t="s">
        <v>328</v>
      </c>
      <c r="C173" s="4553" t="s">
        <v>329</v>
      </c>
      <c r="D173" s="706">
        <v>0</v>
      </c>
      <c r="E173" s="4554"/>
      <c r="F173" s="4555"/>
      <c r="G173" s="4556"/>
      <c r="H173" s="4557"/>
      <c r="I173" s="4558"/>
      <c r="J173" s="4559"/>
      <c r="K173" s="4560"/>
    </row>
    <row r="174" ht="25.5" customHeight="1">
      <c r="A174" s="4561"/>
      <c r="B174" s="4562"/>
      <c r="C174" s="4563" t="s">
        <v>330</v>
      </c>
      <c r="D174" s="706">
        <v>0</v>
      </c>
      <c r="E174" s="4564"/>
      <c r="F174" s="4565"/>
      <c r="G174" s="4566"/>
      <c r="H174" s="4567"/>
      <c r="I174" s="4568"/>
      <c r="J174" s="4569"/>
      <c r="K174" s="4570"/>
    </row>
    <row r="175" ht="25.5" customHeight="1">
      <c r="A175" s="4571"/>
      <c r="B175" s="4572"/>
      <c r="C175" s="4573" t="s">
        <v>21</v>
      </c>
      <c r="D175" s="706">
        <f>D173-D174</f>
        <v>0</v>
      </c>
      <c r="E175" s="4574" t="s">
        <v>22</v>
      </c>
      <c r="F175" s="4575">
        <v>0</v>
      </c>
      <c r="G175" s="4576">
        <v>0</v>
      </c>
      <c r="H175" s="4577" t="s">
        <v>23</v>
      </c>
      <c r="I175" s="4578"/>
      <c r="J175" s="4579"/>
      <c r="K175" s="4580"/>
    </row>
    <row r="176" ht="25.5" customHeight="1">
      <c r="A176" s="4581" t="s">
        <v>331</v>
      </c>
      <c r="B176" s="4582" t="s">
        <v>332</v>
      </c>
      <c r="C176" s="4583" t="s">
        <v>203</v>
      </c>
      <c r="D176" s="706">
        <v>0</v>
      </c>
      <c r="E176" s="4584"/>
      <c r="F176" s="4585"/>
      <c r="G176" s="4586"/>
      <c r="H176" s="4587"/>
      <c r="I176" s="4588"/>
      <c r="J176" s="4589"/>
      <c r="K176" s="4590"/>
    </row>
    <row r="177" ht="25.5" customHeight="1">
      <c r="A177" s="4591"/>
      <c r="B177" s="4592"/>
      <c r="C177" s="4593" t="s">
        <v>204</v>
      </c>
      <c r="D177" s="706">
        <v>0</v>
      </c>
      <c r="E177" s="4594"/>
      <c r="F177" s="4595"/>
      <c r="G177" s="4596"/>
      <c r="H177" s="4597"/>
      <c r="I177" s="4598"/>
      <c r="J177" s="4599"/>
      <c r="K177" s="4600"/>
    </row>
    <row r="178" ht="25.5" customHeight="1">
      <c r="A178" s="4601"/>
      <c r="B178" s="4602"/>
      <c r="C178" s="4603" t="s">
        <v>21</v>
      </c>
      <c r="D178" s="706">
        <f>D176-D177</f>
        <v>0</v>
      </c>
      <c r="E178" s="4604" t="s">
        <v>22</v>
      </c>
      <c r="F178" s="4605">
        <v>0</v>
      </c>
      <c r="G178" s="4606">
        <v>0</v>
      </c>
      <c r="H178" s="4607" t="s">
        <v>23</v>
      </c>
      <c r="I178" s="4608"/>
      <c r="J178" s="4609"/>
      <c r="K178" s="4610"/>
    </row>
    <row r="179" ht="25.5" customHeight="1">
      <c r="A179" s="4611" t="s">
        <v>333</v>
      </c>
      <c r="B179" s="4612" t="s">
        <v>334</v>
      </c>
      <c r="C179" s="4613" t="s">
        <v>80</v>
      </c>
      <c r="D179" s="706">
        <v>0</v>
      </c>
      <c r="E179" s="4614"/>
      <c r="F179" s="4615"/>
      <c r="G179" s="4616"/>
      <c r="H179" s="4617"/>
      <c r="I179" s="4618"/>
      <c r="J179" s="4619"/>
      <c r="K179" s="4620"/>
    </row>
    <row r="180" ht="25.5" customHeight="1">
      <c r="A180" s="4621"/>
      <c r="B180" s="4622"/>
      <c r="C180" s="4623" t="s">
        <v>207</v>
      </c>
      <c r="D180" s="706">
        <v>0</v>
      </c>
      <c r="E180" s="4624"/>
      <c r="F180" s="4625"/>
      <c r="G180" s="4626"/>
      <c r="H180" s="4627"/>
      <c r="I180" s="4628"/>
      <c r="J180" s="4629"/>
      <c r="K180" s="4630"/>
    </row>
    <row r="181" ht="25.5" customHeight="1">
      <c r="A181" s="4631"/>
      <c r="B181" s="4632"/>
      <c r="C181" s="4633" t="s">
        <v>200</v>
      </c>
      <c r="D181" s="706">
        <f>IF(D180=0,0,ROUND((D179/D180-1)*100,2))</f>
        <v>0</v>
      </c>
      <c r="E181" s="4634" t="s">
        <v>22</v>
      </c>
      <c r="F181" s="4635">
        <v>-5</v>
      </c>
      <c r="G181" s="4636">
        <v>5</v>
      </c>
      <c r="H181" s="4637" t="s">
        <v>23</v>
      </c>
      <c r="I181" s="4638"/>
      <c r="J181" s="4639"/>
      <c r="K181" s="4640"/>
    </row>
    <row r="182" ht="25.5" customHeight="1">
      <c r="A182" s="4641" t="s">
        <v>335</v>
      </c>
      <c r="B182" s="4642" t="s">
        <v>334</v>
      </c>
      <c r="C182" s="4643" t="s">
        <v>80</v>
      </c>
      <c r="D182" s="706">
        <v>0</v>
      </c>
      <c r="E182" s="4644"/>
      <c r="F182" s="4645"/>
      <c r="G182" s="4646"/>
      <c r="H182" s="4647"/>
      <c r="I182" s="4648"/>
      <c r="J182" s="4649"/>
      <c r="K182" s="4650"/>
    </row>
    <row r="183" ht="25.5" customHeight="1">
      <c r="A183" s="4651"/>
      <c r="B183" s="4652"/>
      <c r="C183" s="4653" t="s">
        <v>207</v>
      </c>
      <c r="D183" s="706">
        <v>0</v>
      </c>
      <c r="E183" s="4654"/>
      <c r="F183" s="4655"/>
      <c r="G183" s="4656"/>
      <c r="H183" s="4657"/>
      <c r="I183" s="4658"/>
      <c r="J183" s="4659"/>
      <c r="K183" s="4660"/>
    </row>
    <row r="184" ht="25.5" customHeight="1">
      <c r="A184" s="4661"/>
      <c r="B184" s="4662"/>
      <c r="C184" s="4663" t="s">
        <v>200</v>
      </c>
      <c r="D184" s="4196">
        <f>IF(D183=0,0,ROUND((D182/D183-1)*100,2))</f>
        <v>0</v>
      </c>
      <c r="E184" s="4664" t="s">
        <v>22</v>
      </c>
      <c r="F184" s="4665">
        <v>-5</v>
      </c>
      <c r="G184" s="4666">
        <v>5</v>
      </c>
      <c r="H184" s="4667" t="s">
        <v>23</v>
      </c>
      <c r="I184" s="4668"/>
      <c r="J184" s="4669"/>
      <c r="K184" s="4670"/>
    </row>
    <row r="185" ht="25.5" customHeight="1">
      <c r="A185" s="4671" t="s">
        <v>209</v>
      </c>
      <c r="B185" s="4672"/>
      <c r="C185" s="4673"/>
      <c r="D185" s="4674"/>
      <c r="E185" s="4675"/>
      <c r="F185" s="4676"/>
      <c r="G185" s="4677"/>
      <c r="H185" s="4678"/>
      <c r="I185" s="4679"/>
      <c r="J185" s="4680"/>
      <c r="K185" s="4681"/>
    </row>
    <row r="186" ht="25.5" customHeight="1">
      <c r="A186" s="4682" t="s">
        <v>210</v>
      </c>
      <c r="B186" s="4683" t="s">
        <v>211</v>
      </c>
      <c r="C186" s="4684" t="s">
        <v>212</v>
      </c>
      <c r="D186" s="4104">
        <v>0</v>
      </c>
      <c r="E186" s="4685"/>
      <c r="F186" s="4686"/>
      <c r="G186" s="4687"/>
      <c r="H186" s="4688"/>
      <c r="I186" s="4689"/>
      <c r="J186" s="4690"/>
      <c r="K186" s="4691"/>
    </row>
    <row r="187" ht="25.5" customHeight="1">
      <c r="A187" s="4692"/>
      <c r="B187" s="4693"/>
      <c r="C187" s="4694" t="s">
        <v>213</v>
      </c>
      <c r="D187" s="4104">
        <v>0</v>
      </c>
      <c r="E187" s="4695"/>
      <c r="F187" s="4696"/>
      <c r="G187" s="4697"/>
      <c r="H187" s="4698"/>
      <c r="I187" s="4699"/>
      <c r="J187" s="4700"/>
      <c r="K187" s="4701"/>
    </row>
    <row r="188" ht="25.5" customHeight="1">
      <c r="A188" s="4702"/>
      <c r="B188" s="4703"/>
      <c r="C188" s="4704" t="s">
        <v>83</v>
      </c>
      <c r="D188" s="706">
        <f>IF(D187=0,0,ROUND((D186/D187-1)*100,2))</f>
        <v>0</v>
      </c>
      <c r="E188" s="4705" t="s">
        <v>22</v>
      </c>
      <c r="F188" s="4706">
        <v>0</v>
      </c>
      <c r="G188" s="4707">
        <v>10</v>
      </c>
      <c r="H188" s="4708" t="s">
        <v>23</v>
      </c>
      <c r="I188" s="4709"/>
      <c r="J188" s="4710"/>
      <c r="K188" s="4711"/>
    </row>
    <row r="189" ht="25.5" customHeight="1">
      <c r="A189" s="4712"/>
      <c r="B189" s="4713"/>
      <c r="C189" s="4714" t="s">
        <v>214</v>
      </c>
      <c r="D189" s="706">
        <f>IF(D129=0,0,ROUND(D186/D129*100,2))</f>
        <v>0</v>
      </c>
      <c r="E189" s="4715" t="s">
        <v>22</v>
      </c>
      <c r="F189" s="4716">
        <v>30</v>
      </c>
      <c r="G189" s="4717">
        <v>99</v>
      </c>
      <c r="H189" s="4718" t="s">
        <v>23</v>
      </c>
      <c r="I189" s="4719"/>
      <c r="J189" s="4720"/>
      <c r="K189" s="4721"/>
    </row>
    <row r="190" ht="27.75" customHeight="1">
      <c r="A190" s="4722" t="s">
        <v>215</v>
      </c>
      <c r="B190" s="4723" t="s">
        <v>87</v>
      </c>
      <c r="C190" s="4724" t="s">
        <v>217</v>
      </c>
      <c r="D190" s="706">
        <v>0</v>
      </c>
      <c r="E190" s="4725"/>
      <c r="F190" s="4726"/>
      <c r="G190" s="4727"/>
      <c r="H190" s="4728"/>
      <c r="I190" s="4729"/>
      <c r="J190" s="4730"/>
      <c r="K190" s="4731"/>
    </row>
    <row r="191" ht="27.75" customHeight="1">
      <c r="A191" s="4732"/>
      <c r="B191" s="4733"/>
      <c r="C191" s="4734" t="s">
        <v>220</v>
      </c>
      <c r="D191" s="706">
        <v>0</v>
      </c>
      <c r="E191" s="4735"/>
      <c r="F191" s="4736"/>
      <c r="G191" s="4737"/>
      <c r="H191" s="4738"/>
      <c r="I191" s="4739"/>
      <c r="J191" s="4740"/>
      <c r="K191" s="4741"/>
    </row>
    <row r="192" ht="27.75" customHeight="1">
      <c r="A192" s="4742"/>
      <c r="B192" s="4743"/>
      <c r="C192" s="4744" t="s">
        <v>83</v>
      </c>
      <c r="D192" s="706">
        <f>IF(D191=0,0,ROUND((D190/D191-1)*100,2))</f>
        <v>0</v>
      </c>
      <c r="E192" s="4745" t="s">
        <v>22</v>
      </c>
      <c r="F192" s="4746">
        <v>0</v>
      </c>
      <c r="G192" s="4747">
        <v>30</v>
      </c>
      <c r="H192" s="4748" t="s">
        <v>23</v>
      </c>
      <c r="I192" s="4749"/>
      <c r="J192" s="4750"/>
      <c r="K192" s="4751"/>
    </row>
    <row r="193" ht="27.75" customHeight="1">
      <c r="A193" s="4752"/>
      <c r="B193" s="4753"/>
      <c r="C193" s="4754" t="s">
        <v>336</v>
      </c>
      <c r="D193" s="706">
        <f>IF(D125=0,0,ROUND((D190/D125-1)*100,2))</f>
        <v>0</v>
      </c>
      <c r="E193" s="4755" t="s">
        <v>22</v>
      </c>
      <c r="F193" s="4756">
        <v>0</v>
      </c>
      <c r="G193" s="4757">
        <v>0</v>
      </c>
      <c r="H193" s="4758" t="s">
        <v>23</v>
      </c>
      <c r="I193" s="4759"/>
      <c r="J193" s="4760"/>
      <c r="K193" s="4761"/>
    </row>
    <row r="194" ht="27.75" customHeight="1">
      <c r="A194" s="4762" t="s">
        <v>222</v>
      </c>
      <c r="B194" s="4763" t="s">
        <v>223</v>
      </c>
      <c r="C194" s="4764" t="s">
        <v>224</v>
      </c>
      <c r="D194" s="706">
        <f>IF(D186=0,0,D190/D186)</f>
        <v>0</v>
      </c>
      <c r="E194" s="4765"/>
      <c r="F194" s="4766"/>
      <c r="G194" s="4767"/>
      <c r="H194" s="4768"/>
      <c r="I194" s="4769"/>
      <c r="J194" s="4770"/>
      <c r="K194" s="4771"/>
    </row>
    <row r="195" ht="27.75" customHeight="1">
      <c r="A195" s="4772"/>
      <c r="B195" s="4773"/>
      <c r="C195" s="4774" t="s">
        <v>225</v>
      </c>
      <c r="D195" s="706">
        <f>IF(D187=0,0,D191/D187)</f>
        <v>0</v>
      </c>
      <c r="E195" s="4775"/>
      <c r="F195" s="4776"/>
      <c r="G195" s="4777"/>
      <c r="H195" s="4778"/>
      <c r="I195" s="4779"/>
      <c r="J195" s="4780"/>
      <c r="K195" s="4781"/>
    </row>
    <row r="196" ht="27.75" customHeight="1">
      <c r="A196" s="4782"/>
      <c r="B196" s="4783"/>
      <c r="C196" s="4784" t="s">
        <v>83</v>
      </c>
      <c r="D196" s="706">
        <f>IF(D195=0,0,ROUND((D194/D195-1)*100,2))</f>
        <v>0</v>
      </c>
      <c r="E196" s="4785" t="s">
        <v>22</v>
      </c>
      <c r="F196" s="4786">
        <v>0</v>
      </c>
      <c r="G196" s="4787">
        <v>20</v>
      </c>
      <c r="H196" s="4788" t="s">
        <v>23</v>
      </c>
      <c r="I196" s="4789"/>
      <c r="J196" s="4790"/>
      <c r="K196" s="4791"/>
    </row>
    <row r="197" ht="27.75" customHeight="1">
      <c r="A197" s="4792" t="s">
        <v>226</v>
      </c>
      <c r="B197" s="4793"/>
      <c r="C197" s="4794"/>
      <c r="D197" s="4795"/>
      <c r="E197" s="4796"/>
      <c r="F197" s="4797"/>
      <c r="G197" s="4798"/>
      <c r="H197" s="4799"/>
      <c r="I197" s="4800"/>
      <c r="J197" s="4801"/>
      <c r="K197" s="4802"/>
    </row>
    <row r="198" ht="27.75" customHeight="1">
      <c r="A198" s="4803" t="s">
        <v>227</v>
      </c>
      <c r="B198" s="4804" t="s">
        <v>228</v>
      </c>
      <c r="C198" s="4805" t="s">
        <v>229</v>
      </c>
      <c r="D198" s="706">
        <v>0</v>
      </c>
      <c r="E198" s="4806" t="s">
        <v>22</v>
      </c>
      <c r="F198" s="4807">
        <v>0</v>
      </c>
      <c r="G198" s="4808">
        <v>0</v>
      </c>
      <c r="H198" s="4809" t="s">
        <v>23</v>
      </c>
      <c r="I198" s="4810"/>
      <c r="J198" s="4811"/>
      <c r="K198" s="4812"/>
    </row>
    <row r="199" ht="27.75" customHeight="1">
      <c r="A199" s="4813"/>
      <c r="B199" s="4814"/>
      <c r="C199" s="4815" t="s">
        <v>230</v>
      </c>
      <c r="D199" s="706">
        <v>0</v>
      </c>
      <c r="E199" s="4816" t="s">
        <v>22</v>
      </c>
      <c r="F199" s="4817">
        <v>0</v>
      </c>
      <c r="G199" s="4818">
        <v>0</v>
      </c>
      <c r="H199" s="4819" t="s">
        <v>23</v>
      </c>
      <c r="I199" s="4820"/>
      <c r="J199" s="4821"/>
      <c r="K199" s="4822"/>
    </row>
    <row r="200" ht="27.75" customHeight="1">
      <c r="A200" s="4823" t="s">
        <v>231</v>
      </c>
      <c r="B200" s="4824" t="s">
        <v>228</v>
      </c>
      <c r="C200" s="4825" t="s">
        <v>232</v>
      </c>
      <c r="D200" s="706">
        <v>0</v>
      </c>
      <c r="E200" s="4826" t="s">
        <v>22</v>
      </c>
      <c r="F200" s="4827">
        <v>0</v>
      </c>
      <c r="G200" s="4828">
        <v>0</v>
      </c>
      <c r="H200" s="4829" t="s">
        <v>23</v>
      </c>
      <c r="I200" s="4830"/>
      <c r="J200" s="4831"/>
      <c r="K200" s="4832"/>
    </row>
    <row r="201" ht="27.75" customHeight="1">
      <c r="A201" s="4833"/>
      <c r="B201" s="4834"/>
      <c r="C201" s="4835" t="s">
        <v>233</v>
      </c>
      <c r="D201" s="706">
        <v>0</v>
      </c>
      <c r="E201" s="4836" t="s">
        <v>22</v>
      </c>
      <c r="F201" s="4837">
        <v>0</v>
      </c>
      <c r="G201" s="4838">
        <v>0</v>
      </c>
      <c r="H201" s="4839" t="s">
        <v>23</v>
      </c>
      <c r="I201" s="4840"/>
      <c r="J201" s="4841"/>
      <c r="K201" s="4842"/>
    </row>
  </sheetData>
  <mergeCells>
    <mergeCell ref="A1:K1"/>
    <mergeCell ref="I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7:A21"/>
    <mergeCell ref="B17:B21"/>
    <mergeCell ref="A22:A24"/>
    <mergeCell ref="B22:B24"/>
    <mergeCell ref="A25:A27"/>
    <mergeCell ref="B25:B27"/>
    <mergeCell ref="A28:A30"/>
    <mergeCell ref="B28:B30"/>
    <mergeCell ref="A31:A35"/>
    <mergeCell ref="B31:B35"/>
    <mergeCell ref="A36:A40"/>
    <mergeCell ref="B36:B40"/>
    <mergeCell ref="A41:A45"/>
    <mergeCell ref="B41:B45"/>
    <mergeCell ref="A47:A51"/>
    <mergeCell ref="B47:B51"/>
    <mergeCell ref="A52:A56"/>
    <mergeCell ref="B52:B56"/>
    <mergeCell ref="A57:A61"/>
    <mergeCell ref="B57:B61"/>
    <mergeCell ref="A62:A64"/>
    <mergeCell ref="B62:B64"/>
    <mergeCell ref="A65:A67"/>
    <mergeCell ref="B65:B67"/>
    <mergeCell ref="A68:A70"/>
    <mergeCell ref="B68:B70"/>
    <mergeCell ref="A71:A75"/>
    <mergeCell ref="B71:B75"/>
    <mergeCell ref="A76:A78"/>
    <mergeCell ref="B76:B78"/>
    <mergeCell ref="A79:A81"/>
    <mergeCell ref="B79:B81"/>
    <mergeCell ref="A82:A84"/>
    <mergeCell ref="B82:B84"/>
    <mergeCell ref="A85:A89"/>
    <mergeCell ref="B85:B89"/>
    <mergeCell ref="A90:A94"/>
    <mergeCell ref="B90:B94"/>
    <mergeCell ref="A95:A99"/>
    <mergeCell ref="B95:B99"/>
    <mergeCell ref="A100:A104"/>
    <mergeCell ref="B100:B104"/>
    <mergeCell ref="A105:A108"/>
    <mergeCell ref="B105:B108"/>
    <mergeCell ref="A109:A111"/>
    <mergeCell ref="B109:B111"/>
    <mergeCell ref="A112:A116"/>
    <mergeCell ref="B112:B116"/>
    <mergeCell ref="A117:A121"/>
    <mergeCell ref="B117:B121"/>
    <mergeCell ref="A122:A124"/>
    <mergeCell ref="B122:B124"/>
    <mergeCell ref="A125:A127"/>
    <mergeCell ref="B125:B127"/>
    <mergeCell ref="A129:A131"/>
    <mergeCell ref="B129:B131"/>
    <mergeCell ref="A132:A135"/>
    <mergeCell ref="B132:B135"/>
    <mergeCell ref="A136:A138"/>
    <mergeCell ref="B136:B138"/>
    <mergeCell ref="A139:A141"/>
    <mergeCell ref="B139:B141"/>
    <mergeCell ref="A142:A144"/>
    <mergeCell ref="B142:B144"/>
    <mergeCell ref="A146:A149"/>
    <mergeCell ref="B146:B149"/>
    <mergeCell ref="A150:A152"/>
    <mergeCell ref="B150:B152"/>
    <mergeCell ref="A153:A155"/>
    <mergeCell ref="B153:B155"/>
    <mergeCell ref="A156:A158"/>
    <mergeCell ref="B156:B158"/>
    <mergeCell ref="A160:A162"/>
    <mergeCell ref="B160:B162"/>
    <mergeCell ref="A165:A167"/>
    <mergeCell ref="B165:B167"/>
    <mergeCell ref="A168:A169"/>
    <mergeCell ref="B168:B169"/>
    <mergeCell ref="A170:A172"/>
    <mergeCell ref="B170:B172"/>
    <mergeCell ref="A173:A175"/>
    <mergeCell ref="B173:B175"/>
    <mergeCell ref="A176:A178"/>
    <mergeCell ref="B176:B178"/>
    <mergeCell ref="A179:A181"/>
    <mergeCell ref="B179:B181"/>
    <mergeCell ref="A182:A184"/>
    <mergeCell ref="B182:B184"/>
    <mergeCell ref="A186:A189"/>
    <mergeCell ref="B186:B189"/>
    <mergeCell ref="A190:A193"/>
    <mergeCell ref="B190:B193"/>
    <mergeCell ref="A194:A196"/>
    <mergeCell ref="B194:B196"/>
    <mergeCell ref="A198:A199"/>
    <mergeCell ref="B198:B199"/>
    <mergeCell ref="A200:A201"/>
    <mergeCell ref="B200:B201"/>
  </mergeCells>
  <pageMargins left="1.18110236220472" right="1.18110236220472" top="1.18110236220472" bottom="1.18110236220472" header="0.51181" footer="0.51181"/>
  <pageSetup paperSize="9" pageOrder="overThenDown" orientation="portrait" errors="blank"/>
</worksheet>
</file>

<file path=xl/worksheets/sheet3.xml><?xml version="1.0" encoding="utf-8"?>
<worksheet xmlns="http://schemas.openxmlformats.org/spreadsheetml/2006/main" xmlns:r="http://schemas.openxmlformats.org/officeDocument/2006/relationships">
  <dimension ref="A1:K165"/>
  <sheetViews>
    <sheetView topLeftCell="A1" zoomScaleNormal="100" zoomScalePageLayoutView="60" workbookViewId="0">
      <pane topLeftCell="B125" activePane="bottomRight" state="frozen"/>
      <selection activeCell="A1" sqref="A1"/>
    </sheetView>
  </sheetViews>
  <sheetFormatPr defaultColWidth="8" defaultRowHeight="14.25"/>
  <cols>
    <col min="1" max="1" width="26.8156862745098" style="16"/>
    <col min="2" max="2" width="26.1019607843137" style="16"/>
    <col min="3" max="3" width="37.1450980392157" style="16"/>
    <col min="4" max="4" width="23.0901960784314" style="16"/>
    <col min="5" max="5" width="5.44705882352941" style="16"/>
    <col min="6" max="6" width="10.6117647058824" style="16"/>
    <col min="7" max="7" width="10.7529411764706" style="16"/>
    <col min="8" max="8" width="5.44705882352941" style="16"/>
    <col min="9" max="9" width="36.5686274509804" style="16"/>
    <col min="10" max="10" width="36.5686274509804" style="16"/>
    <col min="11" max="11" width="36.5686274509804" style="16"/>
  </cols>
  <sheetData>
    <row r="1" ht="38.25" customHeight="1">
      <c r="A1" s="4843" t="s">
        <v>337</v>
      </c>
      <c r="B1" s="4844"/>
      <c r="C1" s="4845"/>
      <c r="D1" s="4846"/>
      <c r="E1" s="4847"/>
      <c r="F1" s="4848"/>
      <c r="G1" s="4849"/>
      <c r="H1" s="4850"/>
      <c r="I1" s="4851"/>
      <c r="J1" s="4852"/>
      <c r="K1" s="4853"/>
    </row>
    <row r="2" ht="22.5" customHeight="1">
      <c r="A2" s="4854" t="s">
        <v>338</v>
      </c>
      <c r="B2" s="4855"/>
      <c r="C2" s="4856"/>
      <c r="D2" s="4857"/>
      <c r="E2" s="4858"/>
      <c r="F2" s="4859"/>
      <c r="G2" s="4860"/>
      <c r="H2" s="4861"/>
      <c r="I2" s="4862"/>
      <c r="J2" s="4863"/>
      <c r="K2" s="4864"/>
    </row>
    <row r="3" ht="22.5" customHeight="1">
      <c r="A3" s="4865" t="s">
        <v>2</v>
      </c>
      <c r="B3" s="4866"/>
      <c r="C3" s="4867"/>
      <c r="D3" s="4868"/>
      <c r="E3" s="4869"/>
      <c r="F3" s="4870"/>
      <c r="G3" s="4871"/>
      <c r="H3" s="4872"/>
      <c r="I3" s="4873"/>
      <c r="J3" s="4874"/>
      <c r="K3" s="4875" t="s">
        <v>3</v>
      </c>
    </row>
    <row r="4" ht="22.5" customHeight="1">
      <c r="A4" s="4876" t="s">
        <v>4</v>
      </c>
      <c r="B4" s="4877" t="s">
        <v>5</v>
      </c>
      <c r="C4" s="4878" t="s">
        <v>6</v>
      </c>
      <c r="D4" s="4879" t="s">
        <v>7</v>
      </c>
      <c r="E4" s="4880" t="s">
        <v>8</v>
      </c>
      <c r="F4" s="4881" t="s">
        <v>9</v>
      </c>
      <c r="G4" s="4882"/>
      <c r="H4" s="4883" t="s">
        <v>10</v>
      </c>
      <c r="I4" s="4884" t="s">
        <v>11</v>
      </c>
      <c r="J4" s="4885" t="s">
        <v>12</v>
      </c>
      <c r="K4" s="4886" t="s">
        <v>13</v>
      </c>
    </row>
    <row r="5" ht="22.5" customHeight="1">
      <c r="A5" s="4887"/>
      <c r="B5" s="4888"/>
      <c r="C5" s="4889"/>
      <c r="D5" s="4890"/>
      <c r="E5" s="4891"/>
      <c r="F5" s="4892" t="s">
        <v>14</v>
      </c>
      <c r="G5" s="4893" t="s">
        <v>15</v>
      </c>
      <c r="H5" s="4894"/>
      <c r="I5" s="4895"/>
      <c r="J5" s="4896"/>
      <c r="K5" s="4897"/>
    </row>
    <row r="6" ht="22.5" customHeight="1">
      <c r="A6" s="4898" t="s">
        <v>236</v>
      </c>
      <c r="B6" s="4899"/>
      <c r="C6" s="4900"/>
      <c r="D6" s="4901"/>
      <c r="E6" s="4902"/>
      <c r="F6" s="4903"/>
      <c r="G6" s="4904"/>
      <c r="H6" s="4905"/>
      <c r="I6" s="4906"/>
      <c r="J6" s="4907"/>
      <c r="K6" s="4908"/>
    </row>
    <row r="7" ht="22.5" customHeight="1">
      <c r="A7" s="4909" t="s">
        <v>17</v>
      </c>
      <c r="B7" s="4910" t="s">
        <v>18</v>
      </c>
      <c r="C7" s="4911" t="s">
        <v>19</v>
      </c>
      <c r="D7" s="4912">
        <v>0</v>
      </c>
      <c r="E7" s="4913"/>
      <c r="F7" s="4914"/>
      <c r="G7" s="4915"/>
      <c r="H7" s="4916"/>
      <c r="I7" s="4917"/>
      <c r="J7" s="4918"/>
      <c r="K7" s="4919"/>
    </row>
    <row r="8" ht="22.5" customHeight="1">
      <c r="A8" s="4920"/>
      <c r="B8" s="4921"/>
      <c r="C8" s="4922" t="s">
        <v>20</v>
      </c>
      <c r="D8" s="4912">
        <v>0</v>
      </c>
      <c r="E8" s="4923"/>
      <c r="F8" s="4924"/>
      <c r="G8" s="4925"/>
      <c r="H8" s="4926"/>
      <c r="I8" s="4927"/>
      <c r="J8" s="4928"/>
      <c r="K8" s="4929"/>
    </row>
    <row r="9" ht="22.5" customHeight="1">
      <c r="A9" s="4930"/>
      <c r="B9" s="4931"/>
      <c r="C9" s="4932" t="s">
        <v>21</v>
      </c>
      <c r="D9" s="4912">
        <f>D7-D8</f>
        <v>0</v>
      </c>
      <c r="E9" s="4933" t="s">
        <v>22</v>
      </c>
      <c r="F9" s="4934">
        <v>0</v>
      </c>
      <c r="G9" s="4935">
        <v>0</v>
      </c>
      <c r="H9" s="4936" t="s">
        <v>23</v>
      </c>
      <c r="I9" s="4937"/>
      <c r="J9" s="4938"/>
      <c r="K9" s="4939"/>
    </row>
    <row r="10" ht="22.5" customHeight="1">
      <c r="A10" s="4940" t="s">
        <v>24</v>
      </c>
      <c r="B10" s="4941" t="s">
        <v>25</v>
      </c>
      <c r="C10" s="4942" t="s">
        <v>19</v>
      </c>
      <c r="D10" s="4912">
        <v>0</v>
      </c>
      <c r="E10" s="4943"/>
      <c r="F10" s="4944"/>
      <c r="G10" s="4945"/>
      <c r="H10" s="4946"/>
      <c r="I10" s="4947"/>
      <c r="J10" s="4948"/>
      <c r="K10" s="4949"/>
    </row>
    <row r="11" ht="22.5" customHeight="1">
      <c r="A11" s="4950"/>
      <c r="B11" s="4951"/>
      <c r="C11" s="4952" t="s">
        <v>20</v>
      </c>
      <c r="D11" s="4912">
        <v>0</v>
      </c>
      <c r="E11" s="4953"/>
      <c r="F11" s="4954"/>
      <c r="G11" s="4955"/>
      <c r="H11" s="4956"/>
      <c r="I11" s="4957"/>
      <c r="J11" s="4958"/>
      <c r="K11" s="4959"/>
    </row>
    <row r="12" ht="22.5" customHeight="1">
      <c r="A12" s="4960"/>
      <c r="B12" s="4961"/>
      <c r="C12" s="4962" t="s">
        <v>21</v>
      </c>
      <c r="D12" s="4912">
        <f>D10-D11</f>
        <v>0</v>
      </c>
      <c r="E12" s="4963" t="s">
        <v>22</v>
      </c>
      <c r="F12" s="4964">
        <v>0</v>
      </c>
      <c r="G12" s="4965">
        <v>0</v>
      </c>
      <c r="H12" s="4966" t="s">
        <v>23</v>
      </c>
      <c r="I12" s="4967"/>
      <c r="J12" s="4968"/>
      <c r="K12" s="4969"/>
    </row>
    <row r="13" ht="22.5" customHeight="1">
      <c r="A13" s="4970" t="s">
        <v>339</v>
      </c>
      <c r="B13" s="4971" t="s">
        <v>340</v>
      </c>
      <c r="C13" s="4972" t="s">
        <v>28</v>
      </c>
      <c r="D13" s="4912">
        <v>0</v>
      </c>
      <c r="E13" s="4973"/>
      <c r="F13" s="4974"/>
      <c r="G13" s="4975"/>
      <c r="H13" s="4976"/>
      <c r="I13" s="4977"/>
      <c r="J13" s="4978"/>
      <c r="K13" s="4979"/>
    </row>
    <row r="14" ht="22.5" customHeight="1">
      <c r="A14" s="4980"/>
      <c r="B14" s="4981"/>
      <c r="C14" s="4982" t="s">
        <v>29</v>
      </c>
      <c r="D14" s="4912">
        <v>0</v>
      </c>
      <c r="E14" s="4983"/>
      <c r="F14" s="4984"/>
      <c r="G14" s="4985"/>
      <c r="H14" s="4986"/>
      <c r="I14" s="4987"/>
      <c r="J14" s="4988"/>
      <c r="K14" s="4989"/>
    </row>
    <row r="15" ht="22.5" customHeight="1">
      <c r="A15" s="4990"/>
      <c r="B15" s="4991"/>
      <c r="C15" s="4992" t="s">
        <v>21</v>
      </c>
      <c r="D15" s="4912">
        <f>D13-D14</f>
        <v>0</v>
      </c>
      <c r="E15" s="4993" t="s">
        <v>22</v>
      </c>
      <c r="F15" s="4994">
        <v>0</v>
      </c>
      <c r="G15" s="4995">
        <v>0</v>
      </c>
      <c r="H15" s="4996" t="s">
        <v>23</v>
      </c>
      <c r="I15" s="4997"/>
      <c r="J15" s="4998"/>
      <c r="K15" s="4999"/>
    </row>
    <row r="16" ht="22.5" customHeight="1">
      <c r="A16" s="5000" t="s">
        <v>30</v>
      </c>
      <c r="B16" s="5001" t="s">
        <v>31</v>
      </c>
      <c r="C16" s="5002" t="s">
        <v>32</v>
      </c>
      <c r="D16" s="4912">
        <v>0</v>
      </c>
      <c r="E16" s="5003"/>
      <c r="F16" s="5004"/>
      <c r="G16" s="5005"/>
      <c r="H16" s="5006"/>
      <c r="I16" s="5007"/>
      <c r="J16" s="5008"/>
      <c r="K16" s="5009"/>
    </row>
    <row r="17" ht="22.5" customHeight="1">
      <c r="A17" s="5010"/>
      <c r="B17" s="5011"/>
      <c r="C17" s="5012" t="s">
        <v>33</v>
      </c>
      <c r="D17" s="4912">
        <v>0</v>
      </c>
      <c r="E17" s="5013"/>
      <c r="F17" s="5014"/>
      <c r="G17" s="5015"/>
      <c r="H17" s="5016"/>
      <c r="I17" s="5017"/>
      <c r="J17" s="5018"/>
      <c r="K17" s="5019"/>
    </row>
    <row r="18" ht="22.5" customHeight="1">
      <c r="A18" s="5020"/>
      <c r="B18" s="5021"/>
      <c r="C18" s="5022" t="s">
        <v>21</v>
      </c>
      <c r="D18" s="4912">
        <f>D16-D17</f>
        <v>0</v>
      </c>
      <c r="E18" s="5023" t="s">
        <v>22</v>
      </c>
      <c r="F18" s="5024">
        <v>0</v>
      </c>
      <c r="G18" s="5025">
        <v>0</v>
      </c>
      <c r="H18" s="5026" t="s">
        <v>23</v>
      </c>
      <c r="I18" s="5027"/>
      <c r="J18" s="5028"/>
      <c r="K18" s="5029"/>
    </row>
    <row r="19" ht="22.5" customHeight="1">
      <c r="A19" s="5030" t="s">
        <v>34</v>
      </c>
      <c r="B19" s="5031"/>
      <c r="C19" s="5032"/>
      <c r="D19" s="5033"/>
      <c r="E19" s="5034"/>
      <c r="F19" s="5035"/>
      <c r="G19" s="5036"/>
      <c r="H19" s="5037"/>
      <c r="I19" s="5038"/>
      <c r="J19" s="5039"/>
      <c r="K19" s="5040"/>
    </row>
    <row r="20" ht="22.5" customHeight="1">
      <c r="A20" s="5041" t="s">
        <v>239</v>
      </c>
      <c r="B20" s="5042" t="s">
        <v>240</v>
      </c>
      <c r="C20" s="5043" t="s">
        <v>37</v>
      </c>
      <c r="D20" s="4912">
        <v>0</v>
      </c>
      <c r="E20" s="5044"/>
      <c r="F20" s="5045"/>
      <c r="G20" s="5046"/>
      <c r="H20" s="5047"/>
      <c r="I20" s="5048"/>
      <c r="J20" s="5049"/>
      <c r="K20" s="5050"/>
    </row>
    <row r="21" ht="22.5" customHeight="1">
      <c r="A21" s="5051"/>
      <c r="B21" s="5052"/>
      <c r="C21" s="5053" t="s">
        <v>38</v>
      </c>
      <c r="D21" s="4912">
        <v>0</v>
      </c>
      <c r="E21" s="5054"/>
      <c r="F21" s="5055"/>
      <c r="G21" s="5056"/>
      <c r="H21" s="5057"/>
      <c r="I21" s="5058"/>
      <c r="J21" s="5059"/>
      <c r="K21" s="5060"/>
    </row>
    <row r="22" ht="22.5" customHeight="1">
      <c r="A22" s="5061"/>
      <c r="B22" s="5062"/>
      <c r="C22" s="5063" t="s">
        <v>39</v>
      </c>
      <c r="D22" s="4912">
        <f>D20-D21</f>
        <v>0</v>
      </c>
      <c r="E22" s="5064" t="s">
        <v>22</v>
      </c>
      <c r="F22" s="5065">
        <v>0</v>
      </c>
      <c r="G22" s="5066">
        <v>0</v>
      </c>
      <c r="H22" s="5067" t="s">
        <v>23</v>
      </c>
      <c r="I22" s="5068"/>
      <c r="J22" s="5069"/>
      <c r="K22" s="5070"/>
    </row>
    <row r="23" ht="22.5" customHeight="1">
      <c r="A23" s="5071"/>
      <c r="B23" s="5072"/>
      <c r="C23" s="5073" t="s">
        <v>40</v>
      </c>
      <c r="D23" s="4912">
        <v>0</v>
      </c>
      <c r="E23" s="5074"/>
      <c r="F23" s="5075"/>
      <c r="G23" s="5076"/>
      <c r="H23" s="5077"/>
      <c r="I23" s="5078"/>
      <c r="J23" s="5079"/>
      <c r="K23" s="5080"/>
    </row>
    <row r="24" ht="22.5" customHeight="1">
      <c r="A24" s="5081"/>
      <c r="B24" s="5082"/>
      <c r="C24" s="5083" t="s">
        <v>41</v>
      </c>
      <c r="D24" s="4912">
        <f>D21-D23</f>
        <v>0</v>
      </c>
      <c r="E24" s="5084" t="s">
        <v>22</v>
      </c>
      <c r="F24" s="5085">
        <v>0</v>
      </c>
      <c r="G24" s="5086">
        <v>0</v>
      </c>
      <c r="H24" s="5087" t="s">
        <v>23</v>
      </c>
      <c r="I24" s="5088"/>
      <c r="J24" s="5089"/>
      <c r="K24" s="5090"/>
    </row>
    <row r="25" ht="22.5" customHeight="1">
      <c r="A25" s="5091" t="s">
        <v>42</v>
      </c>
      <c r="B25" s="5092" t="s">
        <v>241</v>
      </c>
      <c r="C25" s="5093" t="s">
        <v>44</v>
      </c>
      <c r="D25" s="4912">
        <v>0</v>
      </c>
      <c r="E25" s="5094"/>
      <c r="F25" s="5095"/>
      <c r="G25" s="5096"/>
      <c r="H25" s="5097"/>
      <c r="I25" s="5098"/>
      <c r="J25" s="5099"/>
      <c r="K25" s="5100"/>
    </row>
    <row r="26" ht="22.5" customHeight="1">
      <c r="A26" s="5101"/>
      <c r="B26" s="5102"/>
      <c r="C26" s="5103" t="s">
        <v>45</v>
      </c>
      <c r="D26" s="5104">
        <v>0</v>
      </c>
      <c r="E26" s="5105"/>
      <c r="F26" s="5106"/>
      <c r="G26" s="5107"/>
      <c r="H26" s="5108"/>
      <c r="I26" s="5109"/>
      <c r="J26" s="5110"/>
      <c r="K26" s="5111"/>
    </row>
    <row r="27" ht="22.5" customHeight="1">
      <c r="A27" s="5112"/>
      <c r="B27" s="5113"/>
      <c r="C27" s="5114" t="s">
        <v>46</v>
      </c>
      <c r="D27" s="4912">
        <f>D25-D26</f>
        <v>0</v>
      </c>
      <c r="E27" s="5115" t="s">
        <v>22</v>
      </c>
      <c r="F27" s="5116">
        <v>0</v>
      </c>
      <c r="G27" s="5117">
        <v>0</v>
      </c>
      <c r="H27" s="5118" t="s">
        <v>23</v>
      </c>
      <c r="I27" s="5119"/>
      <c r="J27" s="5120"/>
      <c r="K27" s="5121"/>
    </row>
    <row r="28" ht="22.5" customHeight="1">
      <c r="A28" s="5122" t="s">
        <v>242</v>
      </c>
      <c r="B28" s="5123" t="s">
        <v>243</v>
      </c>
      <c r="C28" s="5124" t="s">
        <v>244</v>
      </c>
      <c r="D28" s="4912">
        <v>0</v>
      </c>
      <c r="E28" s="5125"/>
      <c r="F28" s="5126"/>
      <c r="G28" s="5127"/>
      <c r="H28" s="5128"/>
      <c r="I28" s="5129"/>
      <c r="J28" s="5130"/>
      <c r="K28" s="5131"/>
    </row>
    <row r="29" ht="22.5" customHeight="1">
      <c r="A29" s="5132"/>
      <c r="B29" s="5133"/>
      <c r="C29" s="5134" t="s">
        <v>245</v>
      </c>
      <c r="D29" s="5135">
        <v>0</v>
      </c>
      <c r="E29" s="5136"/>
      <c r="F29" s="5137"/>
      <c r="G29" s="5138"/>
      <c r="H29" s="5139"/>
      <c r="I29" s="5140"/>
      <c r="J29" s="5141"/>
      <c r="K29" s="5142"/>
    </row>
    <row r="30" ht="22.5" customHeight="1">
      <c r="A30" s="5143"/>
      <c r="B30" s="5144"/>
      <c r="C30" s="5145" t="s">
        <v>246</v>
      </c>
      <c r="D30" s="4912">
        <f>D28-D29</f>
        <v>0</v>
      </c>
      <c r="E30" s="5146" t="s">
        <v>22</v>
      </c>
      <c r="F30" s="5147">
        <v>0</v>
      </c>
      <c r="G30" s="5148">
        <v>0</v>
      </c>
      <c r="H30" s="5149" t="s">
        <v>23</v>
      </c>
      <c r="I30" s="5150"/>
      <c r="J30" s="5151"/>
      <c r="K30" s="5152"/>
    </row>
    <row r="31" ht="22.5" customHeight="1">
      <c r="A31" s="5153" t="s">
        <v>247</v>
      </c>
      <c r="B31" s="5154" t="s">
        <v>48</v>
      </c>
      <c r="C31" s="5155" t="s">
        <v>49</v>
      </c>
      <c r="D31" s="4912">
        <v>0</v>
      </c>
      <c r="E31" s="5156"/>
      <c r="F31" s="5157"/>
      <c r="G31" s="5158"/>
      <c r="H31" s="5159"/>
      <c r="I31" s="5160"/>
      <c r="J31" s="5161"/>
      <c r="K31" s="5162"/>
    </row>
    <row r="32" ht="22.5" customHeight="1">
      <c r="A32" s="5163"/>
      <c r="B32" s="5164"/>
      <c r="C32" s="5165" t="s">
        <v>50</v>
      </c>
      <c r="D32" s="4912">
        <v>0</v>
      </c>
      <c r="E32" s="5166"/>
      <c r="F32" s="5167"/>
      <c r="G32" s="5168"/>
      <c r="H32" s="5169"/>
      <c r="I32" s="5170"/>
      <c r="J32" s="5171"/>
      <c r="K32" s="5172"/>
    </row>
    <row r="33" ht="22.5" customHeight="1">
      <c r="A33" s="5173"/>
      <c r="B33" s="5174"/>
      <c r="C33" s="5175" t="s">
        <v>51</v>
      </c>
      <c r="D33" s="4912">
        <f>D31-D32</f>
        <v>0</v>
      </c>
      <c r="E33" s="5176" t="s">
        <v>22</v>
      </c>
      <c r="F33" s="5177">
        <v>0</v>
      </c>
      <c r="G33" s="5178">
        <v>0</v>
      </c>
      <c r="H33" s="5179" t="s">
        <v>23</v>
      </c>
      <c r="I33" s="5180"/>
      <c r="J33" s="5181"/>
      <c r="K33" s="5182"/>
    </row>
    <row r="34" ht="22.5" customHeight="1">
      <c r="A34" s="5183" t="s">
        <v>59</v>
      </c>
      <c r="B34" s="5184" t="s">
        <v>251</v>
      </c>
      <c r="C34" s="5185" t="s">
        <v>61</v>
      </c>
      <c r="D34" s="4912">
        <v>0</v>
      </c>
      <c r="E34" s="5186"/>
      <c r="F34" s="5187"/>
      <c r="G34" s="5188"/>
      <c r="H34" s="5189"/>
      <c r="I34" s="5190"/>
      <c r="J34" s="5191"/>
      <c r="K34" s="5192"/>
    </row>
    <row r="35" ht="22.5" customHeight="1">
      <c r="A35" s="5193"/>
      <c r="B35" s="5194"/>
      <c r="C35" s="5195" t="s">
        <v>252</v>
      </c>
      <c r="D35" s="5196">
        <v>0</v>
      </c>
      <c r="E35" s="5197"/>
      <c r="F35" s="5198"/>
      <c r="G35" s="5199"/>
      <c r="H35" s="5200"/>
      <c r="I35" s="5201"/>
      <c r="J35" s="5202"/>
      <c r="K35" s="5203"/>
    </row>
    <row r="36" ht="22.5" customHeight="1">
      <c r="A36" s="5204"/>
      <c r="B36" s="5205"/>
      <c r="C36" s="5206" t="s">
        <v>253</v>
      </c>
      <c r="D36" s="4912">
        <f>D34-D35</f>
        <v>0</v>
      </c>
      <c r="E36" s="5207" t="s">
        <v>22</v>
      </c>
      <c r="F36" s="5208">
        <v>0</v>
      </c>
      <c r="G36" s="5209">
        <v>0</v>
      </c>
      <c r="H36" s="5210" t="s">
        <v>23</v>
      </c>
      <c r="I36" s="5211"/>
      <c r="J36" s="5212"/>
      <c r="K36" s="5213"/>
    </row>
    <row r="37" ht="22.5" customHeight="1">
      <c r="A37" s="5214"/>
      <c r="B37" s="5215"/>
      <c r="C37" s="5216" t="s">
        <v>66</v>
      </c>
      <c r="D37" s="4912">
        <v>0</v>
      </c>
      <c r="E37" s="5217"/>
      <c r="F37" s="5218"/>
      <c r="G37" s="5219"/>
      <c r="H37" s="5220"/>
      <c r="I37" s="5221"/>
      <c r="J37" s="5222"/>
      <c r="K37" s="5223"/>
    </row>
    <row r="38" ht="22.5" customHeight="1">
      <c r="A38" s="5224"/>
      <c r="B38" s="5225"/>
      <c r="C38" s="5226" t="s">
        <v>254</v>
      </c>
      <c r="D38" s="4912">
        <f>D34-D37</f>
        <v>0</v>
      </c>
      <c r="E38" s="5227" t="s">
        <v>22</v>
      </c>
      <c r="F38" s="5228">
        <v>0</v>
      </c>
      <c r="G38" s="5229">
        <v>0</v>
      </c>
      <c r="H38" s="5230" t="s">
        <v>23</v>
      </c>
      <c r="I38" s="5231"/>
      <c r="J38" s="5232"/>
      <c r="K38" s="5233"/>
    </row>
    <row r="39" ht="22.5" customHeight="1">
      <c r="A39" s="5234" t="s">
        <v>68</v>
      </c>
      <c r="B39" s="5235" t="s">
        <v>251</v>
      </c>
      <c r="C39" s="5236" t="s">
        <v>70</v>
      </c>
      <c r="D39" s="4912">
        <v>0</v>
      </c>
      <c r="E39" s="5237"/>
      <c r="F39" s="5238"/>
      <c r="G39" s="5239"/>
      <c r="H39" s="5240"/>
      <c r="I39" s="5241"/>
      <c r="J39" s="5242"/>
      <c r="K39" s="5243"/>
    </row>
    <row r="40" ht="22.5" customHeight="1">
      <c r="A40" s="5244"/>
      <c r="B40" s="5245"/>
      <c r="C40" s="5246" t="s">
        <v>256</v>
      </c>
      <c r="D40" s="5247">
        <v>0</v>
      </c>
      <c r="E40" s="5248"/>
      <c r="F40" s="5249"/>
      <c r="G40" s="5250"/>
      <c r="H40" s="5251"/>
      <c r="I40" s="5252"/>
      <c r="J40" s="5253"/>
      <c r="K40" s="5254"/>
    </row>
    <row r="41" ht="22.5" customHeight="1">
      <c r="A41" s="5255"/>
      <c r="B41" s="5256"/>
      <c r="C41" s="5257" t="s">
        <v>257</v>
      </c>
      <c r="D41" s="4912">
        <f>D39-D40</f>
        <v>0</v>
      </c>
      <c r="E41" s="5258" t="s">
        <v>22</v>
      </c>
      <c r="F41" s="5259">
        <v>0</v>
      </c>
      <c r="G41" s="5260">
        <v>0</v>
      </c>
      <c r="H41" s="5261" t="s">
        <v>23</v>
      </c>
      <c r="I41" s="5262"/>
      <c r="J41" s="5263"/>
      <c r="K41" s="5264"/>
    </row>
    <row r="42" ht="22.5" customHeight="1">
      <c r="A42" s="5265"/>
      <c r="B42" s="5266"/>
      <c r="C42" s="5267" t="s">
        <v>74</v>
      </c>
      <c r="D42" s="4912">
        <v>0</v>
      </c>
      <c r="E42" s="5268"/>
      <c r="F42" s="5269"/>
      <c r="G42" s="5270"/>
      <c r="H42" s="5271"/>
      <c r="I42" s="5272"/>
      <c r="J42" s="5273"/>
      <c r="K42" s="5274"/>
    </row>
    <row r="43" ht="22.5" customHeight="1">
      <c r="A43" s="5275"/>
      <c r="B43" s="5276"/>
      <c r="C43" s="5277" t="s">
        <v>258</v>
      </c>
      <c r="D43" s="4912">
        <f>D39-D42</f>
        <v>0</v>
      </c>
      <c r="E43" s="5278" t="s">
        <v>22</v>
      </c>
      <c r="F43" s="5279">
        <v>0</v>
      </c>
      <c r="G43" s="5280">
        <v>0</v>
      </c>
      <c r="H43" s="5281" t="s">
        <v>23</v>
      </c>
      <c r="I43" s="5282"/>
      <c r="J43" s="5283"/>
      <c r="K43" s="5284"/>
    </row>
    <row r="44" ht="22.5" customHeight="1">
      <c r="A44" s="5285" t="s">
        <v>76</v>
      </c>
      <c r="B44" s="5286"/>
      <c r="C44" s="5287"/>
      <c r="D44" s="5288"/>
      <c r="E44" s="5289"/>
      <c r="F44" s="5290"/>
      <c r="G44" s="5291"/>
      <c r="H44" s="5292"/>
      <c r="I44" s="5293"/>
      <c r="J44" s="5294"/>
      <c r="K44" s="5295"/>
    </row>
    <row r="45" ht="22.5" customHeight="1">
      <c r="A45" s="5296" t="s">
        <v>77</v>
      </c>
      <c r="B45" s="5297" t="s">
        <v>78</v>
      </c>
      <c r="C45" s="5298" t="s">
        <v>79</v>
      </c>
      <c r="D45" s="4912">
        <v>0</v>
      </c>
      <c r="E45" s="5299"/>
      <c r="F45" s="5300"/>
      <c r="G45" s="5301"/>
      <c r="H45" s="5302"/>
      <c r="I45" s="5303"/>
      <c r="J45" s="5304"/>
      <c r="K45" s="5305"/>
    </row>
    <row r="46" ht="22.5" customHeight="1">
      <c r="A46" s="5306"/>
      <c r="B46" s="5307"/>
      <c r="C46" s="5308" t="s">
        <v>80</v>
      </c>
      <c r="D46" s="4912">
        <v>0</v>
      </c>
      <c r="E46" s="5309"/>
      <c r="F46" s="5310"/>
      <c r="G46" s="5311"/>
      <c r="H46" s="5312"/>
      <c r="I46" s="5313"/>
      <c r="J46" s="5314"/>
      <c r="K46" s="5315"/>
    </row>
    <row r="47" ht="22.5" customHeight="1">
      <c r="A47" s="5316"/>
      <c r="B47" s="5317"/>
      <c r="C47" s="5318" t="s">
        <v>81</v>
      </c>
      <c r="D47" s="4912">
        <f>IF(D45=0,0,ROUND(D46/D45*100,2))</f>
        <v>0</v>
      </c>
      <c r="E47" s="5319" t="s">
        <v>22</v>
      </c>
      <c r="F47" s="5320">
        <v>95</v>
      </c>
      <c r="G47" s="5321">
        <v>105</v>
      </c>
      <c r="H47" s="5322" t="s">
        <v>23</v>
      </c>
      <c r="I47" s="5323"/>
      <c r="J47" s="5324"/>
      <c r="K47" s="5325"/>
    </row>
    <row r="48" ht="22.5" customHeight="1">
      <c r="A48" s="5326"/>
      <c r="B48" s="5327"/>
      <c r="C48" s="5328" t="s">
        <v>82</v>
      </c>
      <c r="D48" s="4912">
        <v>0</v>
      </c>
      <c r="E48" s="5329"/>
      <c r="F48" s="5330"/>
      <c r="G48" s="5331"/>
      <c r="H48" s="5332"/>
      <c r="I48" s="5333"/>
      <c r="J48" s="5334"/>
      <c r="K48" s="5335"/>
    </row>
    <row r="49" ht="22.5" customHeight="1">
      <c r="A49" s="5336"/>
      <c r="B49" s="5337"/>
      <c r="C49" s="5338" t="s">
        <v>83</v>
      </c>
      <c r="D49" s="4912">
        <f>IF(D48=0,0,ROUND((D46/D48-1)*100,2))</f>
        <v>0</v>
      </c>
      <c r="E49" s="5339" t="s">
        <v>22</v>
      </c>
      <c r="F49" s="5340">
        <v>0</v>
      </c>
      <c r="G49" s="5341">
        <v>20</v>
      </c>
      <c r="H49" s="5342" t="s">
        <v>23</v>
      </c>
      <c r="I49" s="5343"/>
      <c r="J49" s="5344"/>
      <c r="K49" s="5345"/>
    </row>
    <row r="50" ht="22.5" customHeight="1">
      <c r="A50" s="5346" t="s">
        <v>84</v>
      </c>
      <c r="B50" s="5347" t="s">
        <v>341</v>
      </c>
      <c r="C50" s="5348" t="s">
        <v>79</v>
      </c>
      <c r="D50" s="4912">
        <v>0</v>
      </c>
      <c r="E50" s="5349"/>
      <c r="F50" s="5350"/>
      <c r="G50" s="5351"/>
      <c r="H50" s="5352"/>
      <c r="I50" s="5353"/>
      <c r="J50" s="5354"/>
      <c r="K50" s="5355"/>
    </row>
    <row r="51" ht="22.5" customHeight="1">
      <c r="A51" s="5356"/>
      <c r="B51" s="5357"/>
      <c r="C51" s="5358" t="s">
        <v>80</v>
      </c>
      <c r="D51" s="4912">
        <v>0</v>
      </c>
      <c r="E51" s="5359"/>
      <c r="F51" s="5360"/>
      <c r="G51" s="5361"/>
      <c r="H51" s="5362"/>
      <c r="I51" s="5363"/>
      <c r="J51" s="5364"/>
      <c r="K51" s="5365"/>
    </row>
    <row r="52" ht="22.5" customHeight="1">
      <c r="A52" s="5366"/>
      <c r="B52" s="5367"/>
      <c r="C52" s="5368" t="s">
        <v>342</v>
      </c>
      <c r="D52" s="5369">
        <v>0</v>
      </c>
      <c r="E52" s="5370"/>
      <c r="F52" s="5371"/>
      <c r="G52" s="5372"/>
      <c r="H52" s="5373"/>
      <c r="I52" s="5374"/>
      <c r="J52" s="5375"/>
      <c r="K52" s="5376"/>
    </row>
    <row r="53" ht="22.5" customHeight="1">
      <c r="A53" s="5377"/>
      <c r="B53" s="5378"/>
      <c r="C53" s="5379" t="s">
        <v>81</v>
      </c>
      <c r="D53" s="5380">
        <f>IF(D50=0,0,ROUND(D51/D50*100,2))</f>
        <v>0</v>
      </c>
      <c r="E53" s="5381" t="s">
        <v>22</v>
      </c>
      <c r="F53" s="5382">
        <v>95</v>
      </c>
      <c r="G53" s="5383">
        <v>105</v>
      </c>
      <c r="H53" s="5384" t="s">
        <v>23</v>
      </c>
      <c r="I53" s="5385"/>
      <c r="J53" s="5386"/>
      <c r="K53" s="5387"/>
    </row>
    <row r="54" ht="22.5" customHeight="1">
      <c r="A54" s="5388"/>
      <c r="B54" s="5389"/>
      <c r="C54" s="5390" t="s">
        <v>82</v>
      </c>
      <c r="D54" s="4912">
        <v>0</v>
      </c>
      <c r="E54" s="5391"/>
      <c r="F54" s="5392"/>
      <c r="G54" s="5393"/>
      <c r="H54" s="5394"/>
      <c r="I54" s="5395"/>
      <c r="J54" s="5396"/>
      <c r="K54" s="5397"/>
    </row>
    <row r="55" ht="25.5" customHeight="1">
      <c r="A55" s="5398"/>
      <c r="B55" s="5399"/>
      <c r="C55" s="5400" t="s">
        <v>342</v>
      </c>
      <c r="D55" s="5401">
        <v>0</v>
      </c>
      <c r="E55" s="5402"/>
      <c r="F55" s="5403"/>
      <c r="G55" s="5404"/>
      <c r="H55" s="5405"/>
      <c r="I55" s="5406"/>
      <c r="J55" s="5407"/>
      <c r="K55" s="5408"/>
    </row>
    <row r="56" ht="22.5" customHeight="1">
      <c r="A56" s="5409"/>
      <c r="B56" s="5410"/>
      <c r="C56" s="5411" t="s">
        <v>83</v>
      </c>
      <c r="D56" s="5380">
        <f>IF(D54=0,0,ROUND((D51/D54-1)*100,2))</f>
        <v>0</v>
      </c>
      <c r="E56" s="5412" t="s">
        <v>22</v>
      </c>
      <c r="F56" s="5413">
        <v>0</v>
      </c>
      <c r="G56" s="5414">
        <v>15</v>
      </c>
      <c r="H56" s="5415" t="s">
        <v>23</v>
      </c>
      <c r="I56" s="5416"/>
      <c r="J56" s="5417"/>
      <c r="K56" s="5418"/>
    </row>
    <row r="57" ht="22.5" customHeight="1">
      <c r="A57" s="5419" t="s">
        <v>86</v>
      </c>
      <c r="B57" s="5420" t="s">
        <v>87</v>
      </c>
      <c r="C57" s="5421" t="s">
        <v>343</v>
      </c>
      <c r="D57" s="4912">
        <v>0</v>
      </c>
      <c r="E57" s="5422"/>
      <c r="F57" s="5423"/>
      <c r="G57" s="5424"/>
      <c r="H57" s="5425"/>
      <c r="I57" s="5426"/>
      <c r="J57" s="5427"/>
      <c r="K57" s="5428"/>
    </row>
    <row r="58" ht="22.5" customHeight="1">
      <c r="A58" s="5429"/>
      <c r="B58" s="5430"/>
      <c r="C58" s="5431" t="s">
        <v>80</v>
      </c>
      <c r="D58" s="5432">
        <v>0</v>
      </c>
      <c r="E58" s="5433"/>
      <c r="F58" s="5434"/>
      <c r="G58" s="5435"/>
      <c r="H58" s="5436"/>
      <c r="I58" s="5437"/>
      <c r="J58" s="5438"/>
      <c r="K58" s="5439"/>
    </row>
    <row r="59" ht="22.5" customHeight="1">
      <c r="A59" s="5440"/>
      <c r="B59" s="5441"/>
      <c r="C59" s="5442" t="s">
        <v>81</v>
      </c>
      <c r="D59" s="5380">
        <f>IF(D57=0,0,ROUND(D58/D57*100,2))</f>
        <v>0</v>
      </c>
      <c r="E59" s="5443" t="s">
        <v>22</v>
      </c>
      <c r="F59" s="5444">
        <v>95</v>
      </c>
      <c r="G59" s="5445">
        <v>105</v>
      </c>
      <c r="H59" s="5446" t="s">
        <v>23</v>
      </c>
      <c r="I59" s="5447"/>
      <c r="J59" s="5448"/>
      <c r="K59" s="5449"/>
    </row>
    <row r="60" ht="22.5" customHeight="1">
      <c r="A60" s="5450"/>
      <c r="B60" s="5451"/>
      <c r="C60" s="5452" t="s">
        <v>82</v>
      </c>
      <c r="D60" s="5432">
        <v>0</v>
      </c>
      <c r="E60" s="5453"/>
      <c r="F60" s="5454"/>
      <c r="G60" s="5455"/>
      <c r="H60" s="5456"/>
      <c r="I60" s="5457"/>
      <c r="J60" s="5458"/>
      <c r="K60" s="5459"/>
    </row>
    <row r="61" ht="22.5" customHeight="1">
      <c r="A61" s="5460"/>
      <c r="B61" s="5461"/>
      <c r="C61" s="5462" t="s">
        <v>83</v>
      </c>
      <c r="D61" s="5380">
        <f>IF(D60=0,0,ROUND((D58/D60-1)*100,2))</f>
        <v>0</v>
      </c>
      <c r="E61" s="5463" t="s">
        <v>22</v>
      </c>
      <c r="F61" s="5464">
        <v>0</v>
      </c>
      <c r="G61" s="5465">
        <v>15</v>
      </c>
      <c r="H61" s="5466" t="s">
        <v>23</v>
      </c>
      <c r="I61" s="5467"/>
      <c r="J61" s="5468"/>
      <c r="K61" s="5469"/>
    </row>
    <row r="62" ht="22.5" customHeight="1">
      <c r="A62" s="5470" t="s">
        <v>90</v>
      </c>
      <c r="B62" s="5471" t="s">
        <v>87</v>
      </c>
      <c r="C62" s="5472" t="s">
        <v>80</v>
      </c>
      <c r="D62" s="4912">
        <v>0</v>
      </c>
      <c r="E62" s="5473"/>
      <c r="F62" s="5474"/>
      <c r="G62" s="5475"/>
      <c r="H62" s="5476"/>
      <c r="I62" s="5477"/>
      <c r="J62" s="5478"/>
      <c r="K62" s="5479"/>
    </row>
    <row r="63" ht="22.5" customHeight="1">
      <c r="A63" s="5480"/>
      <c r="B63" s="5481"/>
      <c r="C63" s="5482" t="s">
        <v>82</v>
      </c>
      <c r="D63" s="4912">
        <v>0</v>
      </c>
      <c r="E63" s="5483"/>
      <c r="F63" s="5484"/>
      <c r="G63" s="5485"/>
      <c r="H63" s="5486"/>
      <c r="I63" s="5487"/>
      <c r="J63" s="5488"/>
      <c r="K63" s="5489"/>
    </row>
    <row r="64" ht="22.5" customHeight="1">
      <c r="A64" s="5490"/>
      <c r="B64" s="5491"/>
      <c r="C64" s="5492" t="s">
        <v>83</v>
      </c>
      <c r="D64" s="4912">
        <f>IF(D63=0,0,ROUND((D62/D63-1)*100,2))</f>
        <v>0</v>
      </c>
      <c r="E64" s="5493"/>
      <c r="F64" s="5494"/>
      <c r="G64" s="5495"/>
      <c r="H64" s="5496"/>
      <c r="I64" s="5497"/>
      <c r="J64" s="5498"/>
      <c r="K64" s="5499"/>
    </row>
    <row r="65" ht="22.5" customHeight="1">
      <c r="A65" s="5500" t="s">
        <v>93</v>
      </c>
      <c r="B65" s="5501" t="s">
        <v>87</v>
      </c>
      <c r="C65" s="5502" t="s">
        <v>80</v>
      </c>
      <c r="D65" s="4912">
        <v>0</v>
      </c>
      <c r="E65" s="5503"/>
      <c r="F65" s="5504"/>
      <c r="G65" s="5505"/>
      <c r="H65" s="5506"/>
      <c r="I65" s="5507"/>
      <c r="J65" s="5508"/>
      <c r="K65" s="5509"/>
    </row>
    <row r="66" ht="22.5" customHeight="1">
      <c r="A66" s="5510"/>
      <c r="B66" s="5511"/>
      <c r="C66" s="5512" t="s">
        <v>82</v>
      </c>
      <c r="D66" s="4912">
        <v>0</v>
      </c>
      <c r="E66" s="5513"/>
      <c r="F66" s="5514"/>
      <c r="G66" s="5515"/>
      <c r="H66" s="5516"/>
      <c r="I66" s="5517"/>
      <c r="J66" s="5518"/>
      <c r="K66" s="5519"/>
    </row>
    <row r="67" ht="22.5" customHeight="1">
      <c r="A67" s="5520"/>
      <c r="B67" s="5521"/>
      <c r="C67" s="5522" t="s">
        <v>83</v>
      </c>
      <c r="D67" s="4912">
        <f>IF(D66=0,0,ROUND((D65/D66-1)*100,2))</f>
        <v>0</v>
      </c>
      <c r="E67" s="5523"/>
      <c r="F67" s="5524"/>
      <c r="G67" s="5525"/>
      <c r="H67" s="5526"/>
      <c r="I67" s="5527"/>
      <c r="J67" s="5528"/>
      <c r="K67" s="5529"/>
    </row>
    <row r="68" ht="22.5" customHeight="1">
      <c r="A68" s="5530" t="s">
        <v>344</v>
      </c>
      <c r="B68" s="5531" t="s">
        <v>87</v>
      </c>
      <c r="C68" s="5532" t="s">
        <v>345</v>
      </c>
      <c r="D68" s="4912">
        <v>0</v>
      </c>
      <c r="E68" s="5533"/>
      <c r="F68" s="5534"/>
      <c r="G68" s="5535"/>
      <c r="H68" s="5536"/>
      <c r="I68" s="5537"/>
      <c r="J68" s="5538"/>
      <c r="K68" s="5539"/>
    </row>
    <row r="69" ht="22.5" customHeight="1">
      <c r="A69" s="5540"/>
      <c r="B69" s="5541"/>
      <c r="C69" s="5542" t="s">
        <v>82</v>
      </c>
      <c r="D69" s="4912">
        <v>0</v>
      </c>
      <c r="E69" s="5543"/>
      <c r="F69" s="5544"/>
      <c r="G69" s="5545"/>
      <c r="H69" s="5546"/>
      <c r="I69" s="5547"/>
      <c r="J69" s="5548"/>
      <c r="K69" s="5549"/>
    </row>
    <row r="70" ht="22.5" customHeight="1">
      <c r="A70" s="5550"/>
      <c r="B70" s="5551"/>
      <c r="C70" s="5552" t="s">
        <v>83</v>
      </c>
      <c r="D70" s="4912">
        <f>IF(D69=0,0,ROUND((D68/D69-1)*100,2))</f>
        <v>0</v>
      </c>
      <c r="E70" s="5553"/>
      <c r="F70" s="5554"/>
      <c r="G70" s="5555"/>
      <c r="H70" s="5556"/>
      <c r="I70" s="5557"/>
      <c r="J70" s="5558"/>
      <c r="K70" s="5559"/>
    </row>
    <row r="71" ht="24" customHeight="1">
      <c r="A71" s="5560" t="s">
        <v>99</v>
      </c>
      <c r="B71" s="5561" t="s">
        <v>346</v>
      </c>
      <c r="C71" s="5562" t="s">
        <v>79</v>
      </c>
      <c r="D71" s="4912">
        <v>0</v>
      </c>
      <c r="E71" s="5563"/>
      <c r="F71" s="5564"/>
      <c r="G71" s="5565"/>
      <c r="H71" s="5566"/>
      <c r="I71" s="5567"/>
      <c r="J71" s="5568"/>
      <c r="K71" s="5569"/>
    </row>
    <row r="72" ht="25.5" customHeight="1">
      <c r="A72" s="5570"/>
      <c r="B72" s="5571"/>
      <c r="C72" s="5572" t="s">
        <v>80</v>
      </c>
      <c r="D72" s="4912">
        <v>0</v>
      </c>
      <c r="E72" s="5573"/>
      <c r="F72" s="5574"/>
      <c r="G72" s="5575"/>
      <c r="H72" s="5576"/>
      <c r="I72" s="5577"/>
      <c r="J72" s="5578"/>
      <c r="K72" s="5579"/>
    </row>
    <row r="73" ht="27.75" customHeight="1">
      <c r="A73" s="5580"/>
      <c r="B73" s="5581"/>
      <c r="C73" s="5582" t="s">
        <v>347</v>
      </c>
      <c r="D73" s="5583">
        <v>0</v>
      </c>
      <c r="E73" s="5584"/>
      <c r="F73" s="5585"/>
      <c r="G73" s="5586"/>
      <c r="H73" s="5587"/>
      <c r="I73" s="5588"/>
      <c r="J73" s="5589"/>
      <c r="K73" s="5590"/>
    </row>
    <row r="74" ht="27.75" customHeight="1">
      <c r="A74" s="5591"/>
      <c r="B74" s="5592"/>
      <c r="C74" s="5593" t="s">
        <v>81</v>
      </c>
      <c r="D74" s="5380">
        <f>IF(D71=0,0,ROUND(D72/D71*100,2))</f>
        <v>0</v>
      </c>
      <c r="E74" s="5594" t="s">
        <v>22</v>
      </c>
      <c r="F74" s="5595">
        <v>95</v>
      </c>
      <c r="G74" s="5596">
        <v>105</v>
      </c>
      <c r="H74" s="5597" t="s">
        <v>23</v>
      </c>
      <c r="I74" s="5598"/>
      <c r="J74" s="5599"/>
      <c r="K74" s="5600"/>
    </row>
    <row r="75" ht="22.5" customHeight="1">
      <c r="A75" s="5601" t="s">
        <v>106</v>
      </c>
      <c r="B75" s="5602" t="s">
        <v>348</v>
      </c>
      <c r="C75" s="5603" t="s">
        <v>79</v>
      </c>
      <c r="D75" s="4912">
        <v>0</v>
      </c>
      <c r="E75" s="5604"/>
      <c r="F75" s="5605"/>
      <c r="G75" s="5606"/>
      <c r="H75" s="5607"/>
      <c r="I75" s="5608"/>
      <c r="J75" s="5609"/>
      <c r="K75" s="5610"/>
    </row>
    <row r="76" ht="22.5" customHeight="1">
      <c r="A76" s="5611"/>
      <c r="B76" s="5612" t="s">
        <v>348</v>
      </c>
      <c r="C76" s="5613" t="s">
        <v>80</v>
      </c>
      <c r="D76" s="4912">
        <v>0</v>
      </c>
      <c r="E76" s="5614"/>
      <c r="F76" s="5615"/>
      <c r="G76" s="5616"/>
      <c r="H76" s="5617"/>
      <c r="I76" s="5618"/>
      <c r="J76" s="5619"/>
      <c r="K76" s="5620"/>
    </row>
    <row r="77" ht="22.5" customHeight="1">
      <c r="A77" s="5621"/>
      <c r="B77" s="5622"/>
      <c r="C77" s="5623" t="s">
        <v>81</v>
      </c>
      <c r="D77" s="4912">
        <f>IF(D75=0,0,ROUND(D76/D75*100,2))</f>
        <v>0</v>
      </c>
      <c r="E77" s="5624"/>
      <c r="F77" s="5625"/>
      <c r="G77" s="5626"/>
      <c r="H77" s="5627"/>
      <c r="I77" s="5628"/>
      <c r="J77" s="5629"/>
      <c r="K77" s="5630"/>
    </row>
    <row r="78" ht="22.5" customHeight="1">
      <c r="A78" s="5631"/>
      <c r="B78" s="5632"/>
      <c r="C78" s="5633" t="s">
        <v>82</v>
      </c>
      <c r="D78" s="4912">
        <v>0</v>
      </c>
      <c r="E78" s="5634"/>
      <c r="F78" s="5635"/>
      <c r="G78" s="5636"/>
      <c r="H78" s="5637"/>
      <c r="I78" s="5638"/>
      <c r="J78" s="5639"/>
      <c r="K78" s="5640"/>
    </row>
    <row r="79" ht="22.5" customHeight="1">
      <c r="A79" s="5641"/>
      <c r="B79" s="5642"/>
      <c r="C79" s="5643" t="s">
        <v>83</v>
      </c>
      <c r="D79" s="4912">
        <f>IF(D78=0,0,ROUND((D76/D78-1)*100,2))</f>
        <v>0</v>
      </c>
      <c r="E79" s="5644" t="s">
        <v>22</v>
      </c>
      <c r="F79" s="5645">
        <v>-30</v>
      </c>
      <c r="G79" s="5646">
        <v>30</v>
      </c>
      <c r="H79" s="5647" t="s">
        <v>23</v>
      </c>
      <c r="I79" s="5648"/>
      <c r="J79" s="5649"/>
      <c r="K79" s="5650"/>
    </row>
    <row r="80" ht="22.5" customHeight="1">
      <c r="A80" s="5651" t="s">
        <v>108</v>
      </c>
      <c r="B80" s="5652" t="s">
        <v>78</v>
      </c>
      <c r="C80" s="5653" t="s">
        <v>79</v>
      </c>
      <c r="D80" s="4912">
        <v>0</v>
      </c>
      <c r="E80" s="5654"/>
      <c r="F80" s="5655"/>
      <c r="G80" s="5656"/>
      <c r="H80" s="5657"/>
      <c r="I80" s="5658"/>
      <c r="J80" s="5659"/>
      <c r="K80" s="5660"/>
    </row>
    <row r="81" ht="22.5" customHeight="1">
      <c r="A81" s="5661"/>
      <c r="B81" s="5662"/>
      <c r="C81" s="5663" t="s">
        <v>80</v>
      </c>
      <c r="D81" s="4912">
        <v>0</v>
      </c>
      <c r="E81" s="5664"/>
      <c r="F81" s="5665"/>
      <c r="G81" s="5666"/>
      <c r="H81" s="5667"/>
      <c r="I81" s="5668"/>
      <c r="J81" s="5669"/>
      <c r="K81" s="5670"/>
    </row>
    <row r="82" ht="22.5" customHeight="1">
      <c r="A82" s="5671"/>
      <c r="B82" s="5672"/>
      <c r="C82" s="5673" t="s">
        <v>81</v>
      </c>
      <c r="D82" s="4912">
        <f>IF(D80=0,0,ROUND(D81/D80*100,2))</f>
        <v>0</v>
      </c>
      <c r="E82" s="5674" t="s">
        <v>22</v>
      </c>
      <c r="F82" s="5675">
        <v>95</v>
      </c>
      <c r="G82" s="5676">
        <v>105</v>
      </c>
      <c r="H82" s="5677" t="s">
        <v>23</v>
      </c>
      <c r="I82" s="5678"/>
      <c r="J82" s="5679"/>
      <c r="K82" s="5680"/>
    </row>
    <row r="83" ht="22.5" customHeight="1">
      <c r="A83" s="5681"/>
      <c r="B83" s="5682"/>
      <c r="C83" s="5683" t="s">
        <v>82</v>
      </c>
      <c r="D83" s="4912">
        <v>0</v>
      </c>
      <c r="E83" s="5684"/>
      <c r="F83" s="5685"/>
      <c r="G83" s="5686"/>
      <c r="H83" s="5687"/>
      <c r="I83" s="5688"/>
      <c r="J83" s="5689"/>
      <c r="K83" s="5690"/>
    </row>
    <row r="84" ht="22.5" customHeight="1">
      <c r="A84" s="5691"/>
      <c r="B84" s="5692"/>
      <c r="C84" s="5693" t="s">
        <v>83</v>
      </c>
      <c r="D84" s="4912">
        <f>IF(D83=0,0,ROUND((D81/D83-1)*100,2))</f>
        <v>0</v>
      </c>
      <c r="E84" s="5694" t="s">
        <v>22</v>
      </c>
      <c r="F84" s="5695">
        <v>0</v>
      </c>
      <c r="G84" s="5696">
        <v>15</v>
      </c>
      <c r="H84" s="5697" t="s">
        <v>23</v>
      </c>
      <c r="I84" s="5698"/>
      <c r="J84" s="5699"/>
      <c r="K84" s="5700"/>
    </row>
    <row r="85" ht="22.5" customHeight="1">
      <c r="A85" s="5701" t="s">
        <v>109</v>
      </c>
      <c r="B85" s="5702" t="s">
        <v>349</v>
      </c>
      <c r="C85" s="5703" t="s">
        <v>79</v>
      </c>
      <c r="D85" s="4912">
        <v>0</v>
      </c>
      <c r="E85" s="5704"/>
      <c r="F85" s="5705"/>
      <c r="G85" s="5706"/>
      <c r="H85" s="5707"/>
      <c r="I85" s="5708"/>
      <c r="J85" s="5709"/>
      <c r="K85" s="5710"/>
    </row>
    <row r="86" ht="22.5" customHeight="1">
      <c r="A86" s="5711"/>
      <c r="B86" s="5712"/>
      <c r="C86" s="5713" t="s">
        <v>80</v>
      </c>
      <c r="D86" s="4912">
        <v>0</v>
      </c>
      <c r="E86" s="5714"/>
      <c r="F86" s="5715"/>
      <c r="G86" s="5716"/>
      <c r="H86" s="5717"/>
      <c r="I86" s="5718"/>
      <c r="J86" s="5719"/>
      <c r="K86" s="5720"/>
    </row>
    <row r="87" ht="22.5" customHeight="1">
      <c r="A87" s="5721"/>
      <c r="B87" s="5722"/>
      <c r="C87" s="5723" t="s">
        <v>350</v>
      </c>
      <c r="D87" s="5724">
        <v>0</v>
      </c>
      <c r="E87" s="5725"/>
      <c r="F87" s="5726"/>
      <c r="G87" s="5727"/>
      <c r="H87" s="5728"/>
      <c r="I87" s="5729"/>
      <c r="J87" s="5730"/>
      <c r="K87" s="5731"/>
    </row>
    <row r="88" ht="22.5" customHeight="1">
      <c r="A88" s="5732"/>
      <c r="B88" s="5733"/>
      <c r="C88" s="5734" t="s">
        <v>81</v>
      </c>
      <c r="D88" s="4912">
        <f>IF(D85=0,0,ROUND(D86/D85*100,2))</f>
        <v>0</v>
      </c>
      <c r="E88" s="5735" t="s">
        <v>22</v>
      </c>
      <c r="F88" s="5736">
        <v>95</v>
      </c>
      <c r="G88" s="5737">
        <v>105</v>
      </c>
      <c r="H88" s="5738" t="s">
        <v>23</v>
      </c>
      <c r="I88" s="5739"/>
      <c r="J88" s="5740"/>
      <c r="K88" s="5741"/>
    </row>
    <row r="89" ht="22.5" customHeight="1">
      <c r="A89" s="5742"/>
      <c r="B89" s="5743"/>
      <c r="C89" s="5744" t="s">
        <v>82</v>
      </c>
      <c r="D89" s="4912">
        <v>0</v>
      </c>
      <c r="E89" s="5745"/>
      <c r="F89" s="5746"/>
      <c r="G89" s="5747"/>
      <c r="H89" s="5748"/>
      <c r="I89" s="5749"/>
      <c r="J89" s="5750"/>
      <c r="K89" s="5751"/>
    </row>
    <row r="90" ht="22.5" customHeight="1">
      <c r="A90" s="5752"/>
      <c r="B90" s="5753"/>
      <c r="C90" s="5754" t="s">
        <v>83</v>
      </c>
      <c r="D90" s="4912">
        <f>IF(D89=0,0,ROUND((((D86-D87)/D89)-1)*100,2))</f>
        <v>0</v>
      </c>
      <c r="E90" s="5755" t="s">
        <v>22</v>
      </c>
      <c r="F90" s="5756">
        <v>0</v>
      </c>
      <c r="G90" s="5757">
        <v>15</v>
      </c>
      <c r="H90" s="5758" t="s">
        <v>23</v>
      </c>
      <c r="I90" s="5759"/>
      <c r="J90" s="5760"/>
      <c r="K90" s="5761"/>
    </row>
    <row r="91" ht="22.5" customHeight="1">
      <c r="A91" s="5762" t="s">
        <v>351</v>
      </c>
      <c r="B91" s="5763" t="s">
        <v>352</v>
      </c>
      <c r="C91" s="5764" t="s">
        <v>79</v>
      </c>
      <c r="D91" s="5765">
        <v>0</v>
      </c>
      <c r="E91" s="5766"/>
      <c r="F91" s="5767"/>
      <c r="G91" s="5768"/>
      <c r="H91" s="5769"/>
      <c r="I91" s="5770"/>
      <c r="J91" s="5771"/>
      <c r="K91" s="5772"/>
    </row>
    <row r="92" ht="22.5" customHeight="1">
      <c r="A92" s="5773"/>
      <c r="B92" s="5774"/>
      <c r="C92" s="5775" t="s">
        <v>80</v>
      </c>
      <c r="D92" s="4912">
        <f>D86-D87</f>
        <v>0</v>
      </c>
      <c r="E92" s="5776"/>
      <c r="F92" s="5777"/>
      <c r="G92" s="5778"/>
      <c r="H92" s="5779"/>
      <c r="I92" s="5780"/>
      <c r="J92" s="5781"/>
      <c r="K92" s="5782"/>
    </row>
    <row r="93" ht="22.5" customHeight="1">
      <c r="A93" s="5783"/>
      <c r="B93" s="5784"/>
      <c r="C93" s="5785" t="s">
        <v>81</v>
      </c>
      <c r="D93" s="4912">
        <f>IF(D91=0,0,ROUND(D92/D91*100,2))</f>
        <v>0</v>
      </c>
      <c r="E93" s="5786" t="s">
        <v>22</v>
      </c>
      <c r="F93" s="5787">
        <v>95</v>
      </c>
      <c r="G93" s="5788">
        <v>105</v>
      </c>
      <c r="H93" s="5789" t="s">
        <v>23</v>
      </c>
      <c r="I93" s="5790"/>
      <c r="J93" s="5791"/>
      <c r="K93" s="5792"/>
    </row>
    <row r="94" ht="22.5" customHeight="1">
      <c r="A94" s="5793"/>
      <c r="B94" s="5794"/>
      <c r="C94" s="5795" t="s">
        <v>82</v>
      </c>
      <c r="D94" s="4912">
        <v>0</v>
      </c>
      <c r="E94" s="5796"/>
      <c r="F94" s="5797"/>
      <c r="G94" s="5798"/>
      <c r="H94" s="5799"/>
      <c r="I94" s="5800"/>
      <c r="J94" s="5801"/>
      <c r="K94" s="5802"/>
    </row>
    <row r="95" ht="22.5" customHeight="1">
      <c r="A95" s="5803"/>
      <c r="B95" s="5804"/>
      <c r="C95" s="5805" t="s">
        <v>83</v>
      </c>
      <c r="D95" s="4912">
        <f>IF(D94=0,0,ROUND((D92/D94-1)*100,2))</f>
        <v>0</v>
      </c>
      <c r="E95" s="5806" t="s">
        <v>22</v>
      </c>
      <c r="F95" s="5807">
        <v>0</v>
      </c>
      <c r="G95" s="5808">
        <v>15</v>
      </c>
      <c r="H95" s="5809" t="s">
        <v>23</v>
      </c>
      <c r="I95" s="5810"/>
      <c r="J95" s="5811"/>
      <c r="K95" s="5812"/>
    </row>
    <row r="96" ht="22.5" customHeight="1">
      <c r="A96" s="5813" t="s">
        <v>353</v>
      </c>
      <c r="B96" s="5814" t="s">
        <v>354</v>
      </c>
      <c r="C96" s="5815" t="s">
        <v>79</v>
      </c>
      <c r="D96" s="4912">
        <v>0</v>
      </c>
      <c r="E96" s="5816"/>
      <c r="F96" s="5817"/>
      <c r="G96" s="5818"/>
      <c r="H96" s="5819"/>
      <c r="I96" s="5820"/>
      <c r="J96" s="5821"/>
      <c r="K96" s="5822"/>
    </row>
    <row r="97" ht="22.5" customHeight="1">
      <c r="A97" s="5823"/>
      <c r="B97" s="5824"/>
      <c r="C97" s="5825" t="s">
        <v>80</v>
      </c>
      <c r="D97" s="4912">
        <v>0</v>
      </c>
      <c r="E97" s="5826"/>
      <c r="F97" s="5827"/>
      <c r="G97" s="5828"/>
      <c r="H97" s="5829"/>
      <c r="I97" s="5830"/>
      <c r="J97" s="5831"/>
      <c r="K97" s="5832"/>
    </row>
    <row r="98" ht="22.5" customHeight="1">
      <c r="A98" s="5833"/>
      <c r="B98" s="5834"/>
      <c r="C98" s="5835" t="s">
        <v>81</v>
      </c>
      <c r="D98" s="4912">
        <f>IF(D96=0,0,ROUND(D97/D96*100,2))</f>
        <v>0</v>
      </c>
      <c r="E98" s="5836"/>
      <c r="F98" s="5837"/>
      <c r="G98" s="5838"/>
      <c r="H98" s="5839"/>
      <c r="I98" s="5840"/>
      <c r="J98" s="5841"/>
      <c r="K98" s="5842"/>
    </row>
    <row r="99" ht="22.5" customHeight="1">
      <c r="A99" s="5843"/>
      <c r="B99" s="5844"/>
      <c r="C99" s="5845" t="s">
        <v>82</v>
      </c>
      <c r="D99" s="4912">
        <v>0</v>
      </c>
      <c r="E99" s="5846"/>
      <c r="F99" s="5847"/>
      <c r="G99" s="5848"/>
      <c r="H99" s="5849"/>
      <c r="I99" s="5850"/>
      <c r="J99" s="5851"/>
      <c r="K99" s="5852"/>
    </row>
    <row r="100" ht="22.5" customHeight="1">
      <c r="A100" s="5853"/>
      <c r="B100" s="5854"/>
      <c r="C100" s="5855" t="s">
        <v>83</v>
      </c>
      <c r="D100" s="4912">
        <f>IF(D99=0,0,ROUND((D97/D99-1)*100,2))</f>
        <v>0</v>
      </c>
      <c r="E100" s="5856" t="s">
        <v>22</v>
      </c>
      <c r="F100" s="5857">
        <v>-30</v>
      </c>
      <c r="G100" s="5858">
        <v>30</v>
      </c>
      <c r="H100" s="5859" t="s">
        <v>23</v>
      </c>
      <c r="I100" s="5860"/>
      <c r="J100" s="5861"/>
      <c r="K100" s="5862"/>
    </row>
    <row r="101" ht="22.5" customHeight="1">
      <c r="A101" s="5863" t="s">
        <v>117</v>
      </c>
      <c r="B101" s="5864" t="s">
        <v>118</v>
      </c>
      <c r="C101" s="5865" t="s">
        <v>119</v>
      </c>
      <c r="D101" s="4912">
        <v>0</v>
      </c>
      <c r="E101" s="5866" t="s">
        <v>22</v>
      </c>
      <c r="F101" s="5867">
        <v>0</v>
      </c>
      <c r="G101" s="5868"/>
      <c r="H101" s="5869" t="s">
        <v>23</v>
      </c>
      <c r="I101" s="5870"/>
      <c r="J101" s="5871"/>
      <c r="K101" s="5872"/>
    </row>
    <row r="102" ht="22.5" customHeight="1">
      <c r="A102" s="5873"/>
      <c r="B102" s="5874"/>
      <c r="C102" s="5875" t="s">
        <v>120</v>
      </c>
      <c r="D102" s="4912">
        <v>0</v>
      </c>
      <c r="E102" s="5876" t="s">
        <v>22</v>
      </c>
      <c r="F102" s="5877">
        <v>0</v>
      </c>
      <c r="G102" s="5878"/>
      <c r="H102" s="5879" t="s">
        <v>23</v>
      </c>
      <c r="I102" s="5880"/>
      <c r="J102" s="5881"/>
      <c r="K102" s="5882"/>
    </row>
    <row r="103" ht="22.5" customHeight="1">
      <c r="A103" s="5883"/>
      <c r="B103" s="5884"/>
      <c r="C103" s="5885" t="s">
        <v>121</v>
      </c>
      <c r="D103" s="4912">
        <f>IF(D81=0,0,D102/D81)*12</f>
        <v>0</v>
      </c>
      <c r="E103" s="5886" t="s">
        <v>22</v>
      </c>
      <c r="F103" s="5887">
        <v>2</v>
      </c>
      <c r="G103" s="5888"/>
      <c r="H103" s="5889" t="s">
        <v>23</v>
      </c>
      <c r="I103" s="5890"/>
      <c r="J103" s="5891"/>
      <c r="K103" s="5892"/>
    </row>
    <row r="104" ht="22.5" customHeight="1">
      <c r="A104" s="5893" t="s">
        <v>122</v>
      </c>
      <c r="B104" s="5894"/>
      <c r="C104" s="5895"/>
      <c r="D104" s="5896"/>
      <c r="E104" s="5897"/>
      <c r="F104" s="5898"/>
      <c r="G104" s="5899"/>
      <c r="H104" s="5900"/>
      <c r="I104" s="5901"/>
      <c r="J104" s="5902"/>
      <c r="K104" s="5903"/>
    </row>
    <row r="105" ht="22.5" customHeight="1">
      <c r="A105" s="5904" t="s">
        <v>123</v>
      </c>
      <c r="B105" s="5905" t="s">
        <v>355</v>
      </c>
      <c r="C105" s="5906" t="s">
        <v>125</v>
      </c>
      <c r="D105" s="5907">
        <v>0</v>
      </c>
      <c r="E105" s="5908"/>
      <c r="F105" s="5909"/>
      <c r="G105" s="5910"/>
      <c r="H105" s="5911"/>
      <c r="I105" s="5912"/>
      <c r="J105" s="5913"/>
      <c r="K105" s="5914"/>
    </row>
    <row r="106" ht="22.5" customHeight="1">
      <c r="A106" s="5915"/>
      <c r="B106" s="5916"/>
      <c r="C106" s="5917" t="s">
        <v>126</v>
      </c>
      <c r="D106" s="4104">
        <v>0</v>
      </c>
      <c r="E106" s="5918"/>
      <c r="F106" s="5919"/>
      <c r="G106" s="5920"/>
      <c r="H106" s="5921"/>
      <c r="I106" s="5922"/>
      <c r="J106" s="5923"/>
      <c r="K106" s="5924"/>
    </row>
    <row r="107" ht="22.5" customHeight="1">
      <c r="A107" s="5925"/>
      <c r="B107" s="5926"/>
      <c r="C107" s="5927" t="s">
        <v>83</v>
      </c>
      <c r="D107" s="4912">
        <f>IF(D106=0,0,ROUND((D105/D106-1)*100,2))</f>
        <v>0</v>
      </c>
      <c r="E107" s="5928" t="s">
        <v>22</v>
      </c>
      <c r="F107" s="5929">
        <v>0</v>
      </c>
      <c r="G107" s="5930">
        <v>10</v>
      </c>
      <c r="H107" s="5931" t="s">
        <v>23</v>
      </c>
      <c r="I107" s="5932"/>
      <c r="J107" s="5933"/>
      <c r="K107" s="5934"/>
    </row>
    <row r="108" ht="22.5" customHeight="1">
      <c r="A108" s="5935" t="s">
        <v>127</v>
      </c>
      <c r="B108" s="5936" t="s">
        <v>356</v>
      </c>
      <c r="C108" s="5937" t="s">
        <v>125</v>
      </c>
      <c r="D108" s="4104">
        <v>0</v>
      </c>
      <c r="E108" s="5938"/>
      <c r="F108" s="5939"/>
      <c r="G108" s="5940"/>
      <c r="H108" s="5941"/>
      <c r="I108" s="5942"/>
      <c r="J108" s="5943"/>
      <c r="K108" s="5944"/>
    </row>
    <row r="109" ht="22.5" customHeight="1">
      <c r="A109" s="5945"/>
      <c r="B109" s="5946"/>
      <c r="C109" s="5947" t="s">
        <v>126</v>
      </c>
      <c r="D109" s="4104">
        <v>0</v>
      </c>
      <c r="E109" s="5948"/>
      <c r="F109" s="5949"/>
      <c r="G109" s="5950"/>
      <c r="H109" s="5951"/>
      <c r="I109" s="5952"/>
      <c r="J109" s="5953"/>
      <c r="K109" s="5954"/>
    </row>
    <row r="110" ht="22.5" customHeight="1">
      <c r="A110" s="5955"/>
      <c r="B110" s="5956"/>
      <c r="C110" s="5957" t="s">
        <v>83</v>
      </c>
      <c r="D110" s="4912">
        <f>IF(D109=0,0,ROUND((D108/D109-1)*100,2))</f>
        <v>0</v>
      </c>
      <c r="E110" s="5958" t="s">
        <v>22</v>
      </c>
      <c r="F110" s="5959">
        <v>0</v>
      </c>
      <c r="G110" s="5960">
        <v>10</v>
      </c>
      <c r="H110" s="5961" t="s">
        <v>23</v>
      </c>
      <c r="I110" s="5962"/>
      <c r="J110" s="5963"/>
      <c r="K110" s="5964"/>
    </row>
    <row r="111" ht="22.5" customHeight="1">
      <c r="A111" s="5965"/>
      <c r="B111" s="5966"/>
      <c r="C111" s="5967" t="s">
        <v>131</v>
      </c>
      <c r="D111" s="4104">
        <v>0</v>
      </c>
      <c r="E111" s="5968" t="s">
        <v>22</v>
      </c>
      <c r="F111" s="5969">
        <f>IF(D108&lt;=D109,D108,D109)</f>
        <v>0</v>
      </c>
      <c r="G111" s="5970">
        <f>IF(D108&lt;=D109,D109,D108)</f>
        <v>0</v>
      </c>
      <c r="H111" s="5971" t="s">
        <v>23</v>
      </c>
      <c r="I111" s="5972"/>
      <c r="J111" s="5973"/>
      <c r="K111" s="5974"/>
    </row>
    <row r="112" ht="22.5" customHeight="1">
      <c r="A112" s="5975" t="s">
        <v>357</v>
      </c>
      <c r="B112" s="5976" t="s">
        <v>358</v>
      </c>
      <c r="C112" s="5977" t="s">
        <v>125</v>
      </c>
      <c r="D112" s="4104">
        <v>0</v>
      </c>
      <c r="E112" s="5978"/>
      <c r="F112" s="5979"/>
      <c r="G112" s="5980"/>
      <c r="H112" s="5981"/>
      <c r="I112" s="5982"/>
      <c r="J112" s="5983"/>
      <c r="K112" s="5984"/>
    </row>
    <row r="113" ht="22.5" customHeight="1">
      <c r="A113" s="5985"/>
      <c r="B113" s="5986"/>
      <c r="C113" s="5987" t="s">
        <v>126</v>
      </c>
      <c r="D113" s="4104">
        <v>0</v>
      </c>
      <c r="E113" s="5988"/>
      <c r="F113" s="5989"/>
      <c r="G113" s="5990"/>
      <c r="H113" s="5991"/>
      <c r="I113" s="5992"/>
      <c r="J113" s="5993"/>
      <c r="K113" s="5994"/>
    </row>
    <row r="114" ht="22.5" customHeight="1">
      <c r="A114" s="5995"/>
      <c r="B114" s="5996"/>
      <c r="C114" s="5997" t="s">
        <v>83</v>
      </c>
      <c r="D114" s="4912">
        <f>IF(D113=0,0,ROUND((D112/D113-1)*100,2))</f>
        <v>0</v>
      </c>
      <c r="E114" s="5998" t="s">
        <v>22</v>
      </c>
      <c r="F114" s="5999">
        <v>0</v>
      </c>
      <c r="G114" s="6000">
        <v>10</v>
      </c>
      <c r="H114" s="6001" t="s">
        <v>23</v>
      </c>
      <c r="I114" s="6002"/>
      <c r="J114" s="6003"/>
      <c r="K114" s="6004"/>
    </row>
    <row r="115" ht="22.5" customHeight="1">
      <c r="A115" s="6005"/>
      <c r="B115" s="6006"/>
      <c r="C115" s="6007" t="s">
        <v>131</v>
      </c>
      <c r="D115" s="4104">
        <v>0</v>
      </c>
      <c r="E115" s="6008" t="s">
        <v>22</v>
      </c>
      <c r="F115" s="6009">
        <f>IF(D112&lt;=D113,D112,D113)</f>
        <v>0</v>
      </c>
      <c r="G115" s="6010">
        <f>IF(D112&lt;=D113,D113,D112)</f>
        <v>0</v>
      </c>
      <c r="H115" s="6011" t="s">
        <v>23</v>
      </c>
      <c r="I115" s="6012"/>
      <c r="J115" s="6013"/>
      <c r="K115" s="6014"/>
    </row>
    <row r="116" ht="22.5" customHeight="1">
      <c r="A116" s="6015" t="s">
        <v>148</v>
      </c>
      <c r="B116" s="6016" t="s">
        <v>359</v>
      </c>
      <c r="C116" s="6017" t="s">
        <v>125</v>
      </c>
      <c r="D116" s="4104">
        <v>0</v>
      </c>
      <c r="E116" s="6018"/>
      <c r="F116" s="6019"/>
      <c r="G116" s="6020"/>
      <c r="H116" s="6021"/>
      <c r="I116" s="6022"/>
      <c r="J116" s="6023"/>
      <c r="K116" s="6024"/>
    </row>
    <row r="117" ht="22.5" customHeight="1">
      <c r="A117" s="6025"/>
      <c r="B117" s="6026"/>
      <c r="C117" s="6027" t="s">
        <v>126</v>
      </c>
      <c r="D117" s="4104">
        <v>0</v>
      </c>
      <c r="E117" s="6028"/>
      <c r="F117" s="6029"/>
      <c r="G117" s="6030"/>
      <c r="H117" s="6031"/>
      <c r="I117" s="6032"/>
      <c r="J117" s="6033"/>
      <c r="K117" s="6034"/>
    </row>
    <row r="118" ht="22.5" customHeight="1">
      <c r="A118" s="6035"/>
      <c r="B118" s="6036"/>
      <c r="C118" s="6037" t="s">
        <v>83</v>
      </c>
      <c r="D118" s="4912">
        <f>IF(D117=0,0,ROUND((D116/D117-1)*100,2))</f>
        <v>0</v>
      </c>
      <c r="E118" s="6038" t="s">
        <v>22</v>
      </c>
      <c r="F118" s="6039">
        <v>0</v>
      </c>
      <c r="G118" s="6040">
        <v>10</v>
      </c>
      <c r="H118" s="6041" t="s">
        <v>23</v>
      </c>
      <c r="I118" s="6042"/>
      <c r="J118" s="6043"/>
      <c r="K118" s="6044"/>
    </row>
    <row r="119" ht="22.5" customHeight="1">
      <c r="A119" s="6045"/>
      <c r="B119" s="6046"/>
      <c r="C119" s="6047" t="s">
        <v>131</v>
      </c>
      <c r="D119" s="4104">
        <v>0</v>
      </c>
      <c r="E119" s="6048" t="s">
        <v>22</v>
      </c>
      <c r="F119" s="6049">
        <f>IF(D116&lt;=D117,D116,D117)</f>
        <v>0</v>
      </c>
      <c r="G119" s="6050">
        <f>IF(D116&lt;=D117,D117,D116)</f>
        <v>0</v>
      </c>
      <c r="H119" s="6051" t="s">
        <v>23</v>
      </c>
      <c r="I119" s="6052"/>
      <c r="J119" s="6053"/>
      <c r="K119" s="6054"/>
    </row>
    <row r="120" ht="22.5" customHeight="1">
      <c r="A120" s="6055" t="s">
        <v>360</v>
      </c>
      <c r="B120" s="6056" t="s">
        <v>361</v>
      </c>
      <c r="C120" s="6057" t="s">
        <v>80</v>
      </c>
      <c r="D120" s="4912">
        <v>0</v>
      </c>
      <c r="E120" s="6058"/>
      <c r="F120" s="6059"/>
      <c r="G120" s="6060"/>
      <c r="H120" s="6061"/>
      <c r="I120" s="6062"/>
      <c r="J120" s="6063"/>
      <c r="K120" s="6064"/>
    </row>
    <row r="121" ht="22.5" customHeight="1">
      <c r="A121" s="6065"/>
      <c r="B121" s="6066"/>
      <c r="C121" s="6067" t="s">
        <v>82</v>
      </c>
      <c r="D121" s="4912">
        <v>0</v>
      </c>
      <c r="E121" s="6068"/>
      <c r="F121" s="6069"/>
      <c r="G121" s="6070"/>
      <c r="H121" s="6071"/>
      <c r="I121" s="6072"/>
      <c r="J121" s="6073"/>
      <c r="K121" s="6074"/>
    </row>
    <row r="122" ht="22.5" customHeight="1">
      <c r="A122" s="6075"/>
      <c r="B122" s="6076"/>
      <c r="C122" s="6077" t="s">
        <v>83</v>
      </c>
      <c r="D122" s="4912">
        <f>IF(D121=0,0,ROUND((D120/D121-1)*100,2))</f>
        <v>0</v>
      </c>
      <c r="E122" s="6078" t="s">
        <v>22</v>
      </c>
      <c r="F122" s="6079">
        <v>0</v>
      </c>
      <c r="G122" s="6080">
        <v>15</v>
      </c>
      <c r="H122" s="6081" t="s">
        <v>23</v>
      </c>
      <c r="I122" s="6082"/>
      <c r="J122" s="6083"/>
      <c r="K122" s="6084"/>
    </row>
    <row r="123" ht="22.5" customHeight="1">
      <c r="A123" s="6085" t="s">
        <v>159</v>
      </c>
      <c r="B123" s="6086" t="s">
        <v>160</v>
      </c>
      <c r="C123" s="6087" t="s">
        <v>80</v>
      </c>
      <c r="D123" s="4912">
        <v>0</v>
      </c>
      <c r="E123" s="6088" t="s">
        <v>22</v>
      </c>
      <c r="F123" s="6089">
        <v>72000</v>
      </c>
      <c r="G123" s="6090">
        <v>150000</v>
      </c>
      <c r="H123" s="6091" t="s">
        <v>23</v>
      </c>
      <c r="I123" s="6092"/>
      <c r="J123" s="6093"/>
      <c r="K123" s="6094"/>
    </row>
    <row r="124" ht="22.5" customHeight="1">
      <c r="A124" s="6095"/>
      <c r="B124" s="6096"/>
      <c r="C124" s="6097" t="s">
        <v>82</v>
      </c>
      <c r="D124" s="4912">
        <v>0</v>
      </c>
      <c r="E124" s="6098"/>
      <c r="F124" s="6099"/>
      <c r="G124" s="6100"/>
      <c r="H124" s="6101"/>
      <c r="I124" s="6102"/>
      <c r="J124" s="6103"/>
      <c r="K124" s="6104"/>
    </row>
    <row r="125" ht="22.5" customHeight="1">
      <c r="A125" s="6105"/>
      <c r="B125" s="6106"/>
      <c r="C125" s="6107" t="s">
        <v>83</v>
      </c>
      <c r="D125" s="4912">
        <f>IF(D124=0,0,ROUND((D123/D124-1)*100,2))</f>
        <v>0</v>
      </c>
      <c r="E125" s="6108" t="s">
        <v>22</v>
      </c>
      <c r="F125" s="6109">
        <v>1</v>
      </c>
      <c r="G125" s="6110">
        <v>10</v>
      </c>
      <c r="H125" s="6111" t="s">
        <v>23</v>
      </c>
      <c r="I125" s="6112"/>
      <c r="J125" s="6113"/>
      <c r="K125" s="6114"/>
    </row>
    <row r="126" ht="22.5" customHeight="1">
      <c r="A126" s="6115" t="s">
        <v>161</v>
      </c>
      <c r="B126" s="6116"/>
      <c r="C126" s="6117"/>
      <c r="D126" s="6118"/>
      <c r="E126" s="6119"/>
      <c r="F126" s="6120"/>
      <c r="G126" s="6121"/>
      <c r="H126" s="6122"/>
      <c r="I126" s="6123"/>
      <c r="J126" s="6124"/>
      <c r="K126" s="6125"/>
    </row>
    <row r="127" ht="22.5" customHeight="1">
      <c r="A127" s="6126" t="s">
        <v>362</v>
      </c>
      <c r="B127" s="6127" t="s">
        <v>363</v>
      </c>
      <c r="C127" s="6128" t="s">
        <v>164</v>
      </c>
      <c r="D127" s="4912">
        <f>IF(D108=0,0,ROUND(D116/D108*100,2))</f>
        <v>0</v>
      </c>
      <c r="E127" s="6129" t="s">
        <v>22</v>
      </c>
      <c r="F127" s="6130">
        <v>95</v>
      </c>
      <c r="G127" s="6131">
        <v>100</v>
      </c>
      <c r="H127" s="6132" t="s">
        <v>23</v>
      </c>
      <c r="I127" s="6133"/>
      <c r="J127" s="6134"/>
      <c r="K127" s="6135"/>
    </row>
    <row r="128" ht="22.5" customHeight="1">
      <c r="A128" s="6136" t="s">
        <v>167</v>
      </c>
      <c r="B128" s="6137" t="s">
        <v>364</v>
      </c>
      <c r="C128" s="6138" t="s">
        <v>80</v>
      </c>
      <c r="D128" s="4912">
        <f>IF(D119=0,0,D120/D119)</f>
        <v>0</v>
      </c>
      <c r="E128" s="6139" t="s">
        <v>22</v>
      </c>
      <c r="F128" s="6140">
        <v>0</v>
      </c>
      <c r="G128" s="6141">
        <v>0</v>
      </c>
      <c r="H128" s="6142" t="s">
        <v>23</v>
      </c>
      <c r="I128" s="6143"/>
      <c r="J128" s="6144"/>
      <c r="K128" s="6145"/>
    </row>
    <row r="129" ht="22.5" customHeight="1">
      <c r="A129" s="6146"/>
      <c r="B129" s="6147"/>
      <c r="C129" s="6148" t="s">
        <v>82</v>
      </c>
      <c r="D129" s="4912">
        <v>0</v>
      </c>
      <c r="E129" s="6149"/>
      <c r="F129" s="6150"/>
      <c r="G129" s="6151"/>
      <c r="H129" s="6152"/>
      <c r="I129" s="6153"/>
      <c r="J129" s="6154"/>
      <c r="K129" s="6155"/>
    </row>
    <row r="130" ht="22.5" customHeight="1">
      <c r="A130" s="6156"/>
      <c r="B130" s="6157"/>
      <c r="C130" s="6158" t="s">
        <v>83</v>
      </c>
      <c r="D130" s="4912">
        <f>IF(D129=0,0,ROUND((D128/D129-1)*100,2))</f>
        <v>0</v>
      </c>
      <c r="E130" s="6159" t="s">
        <v>22</v>
      </c>
      <c r="F130" s="6160">
        <v>0</v>
      </c>
      <c r="G130" s="6161">
        <v>10</v>
      </c>
      <c r="H130" s="6162" t="s">
        <v>23</v>
      </c>
      <c r="I130" s="6163"/>
      <c r="J130" s="6164"/>
      <c r="K130" s="6165"/>
    </row>
    <row r="131" ht="22.5" customHeight="1">
      <c r="A131" s="6166" t="s">
        <v>173</v>
      </c>
      <c r="B131" s="6167" t="s">
        <v>365</v>
      </c>
      <c r="C131" s="6168" t="s">
        <v>80</v>
      </c>
      <c r="D131" s="4912">
        <f>IF(D8+D102=0,0,ROUND(D31/((D8+D102)/2)*100,2))</f>
        <v>0</v>
      </c>
      <c r="E131" s="6169" t="s">
        <v>22</v>
      </c>
      <c r="F131" s="6170">
        <v>0.1</v>
      </c>
      <c r="G131" s="6171">
        <v>3.1</v>
      </c>
      <c r="H131" s="6172" t="s">
        <v>23</v>
      </c>
      <c r="I131" s="6173"/>
      <c r="J131" s="6174"/>
      <c r="K131" s="6175"/>
    </row>
    <row r="132" ht="22.5" customHeight="1">
      <c r="A132" s="6176"/>
      <c r="B132" s="6177"/>
      <c r="C132" s="6178" t="s">
        <v>82</v>
      </c>
      <c r="D132" s="4912">
        <v>0</v>
      </c>
      <c r="E132" s="6179"/>
      <c r="F132" s="6180"/>
      <c r="G132" s="6181"/>
      <c r="H132" s="6182"/>
      <c r="I132" s="6183"/>
      <c r="J132" s="6184"/>
      <c r="K132" s="6185"/>
    </row>
    <row r="133" ht="22.5" customHeight="1">
      <c r="A133" s="6186" t="s">
        <v>366</v>
      </c>
      <c r="B133" s="6187" t="s">
        <v>367</v>
      </c>
      <c r="C133" s="6188" t="s">
        <v>80</v>
      </c>
      <c r="D133" s="4912">
        <f>IF(D115=0,0,D92/D115)</f>
        <v>0</v>
      </c>
      <c r="E133" s="6189" t="s">
        <v>22</v>
      </c>
      <c r="F133" s="6190">
        <v>45000</v>
      </c>
      <c r="G133" s="6191">
        <v>140000</v>
      </c>
      <c r="H133" s="6192" t="s">
        <v>23</v>
      </c>
      <c r="I133" s="6193"/>
      <c r="J133" s="6194"/>
      <c r="K133" s="6195"/>
    </row>
    <row r="134" ht="22.5" customHeight="1">
      <c r="A134" s="6196"/>
      <c r="B134" s="6197"/>
      <c r="C134" s="6198" t="s">
        <v>82</v>
      </c>
      <c r="D134" s="4912">
        <v>0</v>
      </c>
      <c r="E134" s="6199"/>
      <c r="F134" s="6200"/>
      <c r="G134" s="6201"/>
      <c r="H134" s="6202"/>
      <c r="I134" s="6203"/>
      <c r="J134" s="6204"/>
      <c r="K134" s="6205"/>
    </row>
    <row r="135" ht="22.5" customHeight="1">
      <c r="A135" s="6206"/>
      <c r="B135" s="6207"/>
      <c r="C135" s="6208" t="s">
        <v>83</v>
      </c>
      <c r="D135" s="4912">
        <f>IF(D134=0,0,ROUND((D133/D134-1)*100,2))</f>
        <v>0</v>
      </c>
      <c r="E135" s="6209" t="s">
        <v>22</v>
      </c>
      <c r="F135" s="6210">
        <v>1.5</v>
      </c>
      <c r="G135" s="6211">
        <v>4</v>
      </c>
      <c r="H135" s="6212" t="s">
        <v>23</v>
      </c>
      <c r="I135" s="6213"/>
      <c r="J135" s="6214"/>
      <c r="K135" s="6215"/>
    </row>
    <row r="136" ht="22.5" customHeight="1">
      <c r="A136" s="6216" t="s">
        <v>368</v>
      </c>
      <c r="B136" s="6217" t="s">
        <v>328</v>
      </c>
      <c r="C136" s="6218" t="s">
        <v>329</v>
      </c>
      <c r="D136" s="4912">
        <v>0</v>
      </c>
      <c r="E136" s="6219"/>
      <c r="F136" s="6220"/>
      <c r="G136" s="6221"/>
      <c r="H136" s="6222"/>
      <c r="I136" s="6223"/>
      <c r="J136" s="6224"/>
      <c r="K136" s="6225"/>
    </row>
    <row r="137" ht="22.5" customHeight="1">
      <c r="A137" s="6226"/>
      <c r="B137" s="6227"/>
      <c r="C137" s="6228" t="s">
        <v>330</v>
      </c>
      <c r="D137" s="4912">
        <v>0</v>
      </c>
      <c r="E137" s="6229"/>
      <c r="F137" s="6230"/>
      <c r="G137" s="6231"/>
      <c r="H137" s="6232"/>
      <c r="I137" s="6233"/>
      <c r="J137" s="6234"/>
      <c r="K137" s="6235"/>
    </row>
    <row r="138" ht="22.5" customHeight="1">
      <c r="A138" s="6236"/>
      <c r="B138" s="6237"/>
      <c r="C138" s="6238" t="s">
        <v>21</v>
      </c>
      <c r="D138" s="4912">
        <f>D136-D137</f>
        <v>0</v>
      </c>
      <c r="E138" s="6239" t="s">
        <v>22</v>
      </c>
      <c r="F138" s="6240">
        <v>0</v>
      </c>
      <c r="G138" s="6241">
        <v>0</v>
      </c>
      <c r="H138" s="6242" t="s">
        <v>23</v>
      </c>
      <c r="I138" s="6243"/>
      <c r="J138" s="6244"/>
      <c r="K138" s="6245"/>
    </row>
    <row r="139" ht="22.5" customHeight="1">
      <c r="A139" s="6246" t="s">
        <v>369</v>
      </c>
      <c r="B139" s="6247" t="s">
        <v>370</v>
      </c>
      <c r="C139" s="6248" t="s">
        <v>80</v>
      </c>
      <c r="D139" s="4912">
        <f>IF(D128=0,0,ROUND(D133/D128*100,2))</f>
        <v>0</v>
      </c>
      <c r="E139" s="6249" t="s">
        <v>22</v>
      </c>
      <c r="F139" s="6250">
        <v>40</v>
      </c>
      <c r="G139" s="6251">
        <v>100</v>
      </c>
      <c r="H139" s="6252" t="s">
        <v>23</v>
      </c>
      <c r="I139" s="6253"/>
      <c r="J139" s="6254"/>
      <c r="K139" s="6255"/>
    </row>
    <row r="140" ht="22.5" customHeight="1">
      <c r="A140" s="6256"/>
      <c r="B140" s="6257"/>
      <c r="C140" s="6258" t="s">
        <v>82</v>
      </c>
      <c r="D140" s="4912">
        <f>IF(D129=0,0,ROUND(D134/D129*100,2))</f>
        <v>0</v>
      </c>
      <c r="E140" s="6259"/>
      <c r="F140" s="6260"/>
      <c r="G140" s="6261"/>
      <c r="H140" s="6262"/>
      <c r="I140" s="6263"/>
      <c r="J140" s="6264"/>
      <c r="K140" s="6265"/>
    </row>
    <row r="141" ht="22.5" customHeight="1">
      <c r="A141" s="6266"/>
      <c r="B141" s="6267"/>
      <c r="C141" s="6268" t="s">
        <v>187</v>
      </c>
      <c r="D141" s="4912">
        <f>D139-D140</f>
        <v>0</v>
      </c>
      <c r="E141" s="6269" t="s">
        <v>22</v>
      </c>
      <c r="F141" s="6270">
        <v>-10</v>
      </c>
      <c r="G141" s="6271">
        <v>10</v>
      </c>
      <c r="H141" s="6272" t="s">
        <v>23</v>
      </c>
      <c r="I141" s="6273"/>
      <c r="J141" s="6274"/>
      <c r="K141" s="6275"/>
    </row>
    <row r="142" ht="22.5" customHeight="1">
      <c r="A142" s="6276" t="s">
        <v>371</v>
      </c>
      <c r="B142" s="6277" t="s">
        <v>372</v>
      </c>
      <c r="C142" s="6278" t="s">
        <v>80</v>
      </c>
      <c r="D142" s="4912">
        <v>0</v>
      </c>
      <c r="E142" s="6279" t="s">
        <v>22</v>
      </c>
      <c r="F142" s="6280">
        <v>24</v>
      </c>
      <c r="G142" s="6281">
        <v>24</v>
      </c>
      <c r="H142" s="6282" t="s">
        <v>23</v>
      </c>
      <c r="I142" s="6283"/>
      <c r="J142" s="6284"/>
      <c r="K142" s="6285"/>
    </row>
    <row r="143" ht="22.5" customHeight="1">
      <c r="A143" s="6286"/>
      <c r="B143" s="6287"/>
      <c r="C143" s="6288" t="s">
        <v>82</v>
      </c>
      <c r="D143" s="4912">
        <v>0</v>
      </c>
      <c r="E143" s="6289"/>
      <c r="F143" s="6290"/>
      <c r="G143" s="6291"/>
      <c r="H143" s="6292"/>
      <c r="I143" s="6293"/>
      <c r="J143" s="6294"/>
      <c r="K143" s="6295"/>
    </row>
    <row r="144" ht="22.5" customHeight="1">
      <c r="A144" s="6296"/>
      <c r="B144" s="6297"/>
      <c r="C144" s="6298" t="s">
        <v>187</v>
      </c>
      <c r="D144" s="4912">
        <f>D142-D143</f>
        <v>0</v>
      </c>
      <c r="E144" s="6299" t="s">
        <v>22</v>
      </c>
      <c r="F144" s="6300">
        <v>-1</v>
      </c>
      <c r="G144" s="6301">
        <v>1</v>
      </c>
      <c r="H144" s="6302" t="s">
        <v>23</v>
      </c>
      <c r="I144" s="6303"/>
      <c r="J144" s="6304"/>
      <c r="K144" s="6305"/>
    </row>
    <row r="145" ht="22.5" customHeight="1">
      <c r="A145" s="6306" t="s">
        <v>373</v>
      </c>
      <c r="B145" s="6307" t="s">
        <v>374</v>
      </c>
      <c r="C145" s="6308" t="s">
        <v>199</v>
      </c>
      <c r="D145" s="4912">
        <f>D120*0.24</f>
        <v>0</v>
      </c>
      <c r="E145" s="6309"/>
      <c r="F145" s="6310"/>
      <c r="G145" s="6311"/>
      <c r="H145" s="6312"/>
      <c r="I145" s="6313"/>
      <c r="J145" s="6314"/>
      <c r="K145" s="6315"/>
    </row>
    <row r="146" ht="22.5" customHeight="1">
      <c r="A146" s="6316"/>
      <c r="B146" s="6317"/>
      <c r="C146" s="6318" t="s">
        <v>375</v>
      </c>
      <c r="D146" s="4912">
        <v>0</v>
      </c>
      <c r="E146" s="6319" t="s">
        <v>22</v>
      </c>
      <c r="F146" s="6320">
        <v>-2</v>
      </c>
      <c r="G146" s="6321">
        <v>2</v>
      </c>
      <c r="H146" s="6322" t="s">
        <v>23</v>
      </c>
      <c r="I146" s="6323"/>
      <c r="J146" s="6324"/>
      <c r="K146" s="6325"/>
    </row>
    <row r="147" ht="22.5" customHeight="1">
      <c r="A147" s="6326" t="s">
        <v>376</v>
      </c>
      <c r="B147" s="6327" t="s">
        <v>332</v>
      </c>
      <c r="C147" s="6328" t="s">
        <v>203</v>
      </c>
      <c r="D147" s="4912">
        <v>0</v>
      </c>
      <c r="E147" s="6329"/>
      <c r="F147" s="6330"/>
      <c r="G147" s="6331"/>
      <c r="H147" s="6332"/>
      <c r="I147" s="6333"/>
      <c r="J147" s="6334"/>
      <c r="K147" s="6335"/>
    </row>
    <row r="148" ht="22.5" customHeight="1">
      <c r="A148" s="6336"/>
      <c r="B148" s="6337"/>
      <c r="C148" s="6338" t="s">
        <v>204</v>
      </c>
      <c r="D148" s="4912">
        <v>0</v>
      </c>
      <c r="E148" s="6339"/>
      <c r="F148" s="6340"/>
      <c r="G148" s="6341"/>
      <c r="H148" s="6342"/>
      <c r="I148" s="6343"/>
      <c r="J148" s="6344"/>
      <c r="K148" s="6345"/>
    </row>
    <row r="149" ht="22.5" customHeight="1">
      <c r="A149" s="6346"/>
      <c r="B149" s="6347"/>
      <c r="C149" s="6348" t="s">
        <v>21</v>
      </c>
      <c r="D149" s="5432">
        <f>D147-D148</f>
        <v>0</v>
      </c>
      <c r="E149" s="6349" t="s">
        <v>22</v>
      </c>
      <c r="F149" s="6350">
        <v>0</v>
      </c>
      <c r="G149" s="6351">
        <v>0</v>
      </c>
      <c r="H149" s="6352" t="s">
        <v>23</v>
      </c>
      <c r="I149" s="6353"/>
      <c r="J149" s="6354"/>
      <c r="K149" s="6355"/>
    </row>
    <row r="150" ht="22.5" customHeight="1">
      <c r="A150" s="6356" t="s">
        <v>209</v>
      </c>
      <c r="B150" s="6357"/>
      <c r="C150" s="6358"/>
      <c r="D150" s="6359"/>
      <c r="E150" s="6360"/>
      <c r="F150" s="6361"/>
      <c r="G150" s="6362"/>
      <c r="H150" s="6363"/>
      <c r="I150" s="6364"/>
      <c r="J150" s="6365"/>
      <c r="K150" s="6366"/>
    </row>
    <row r="151" ht="22.5" customHeight="1">
      <c r="A151" s="6367" t="s">
        <v>210</v>
      </c>
      <c r="B151" s="6368" t="s">
        <v>377</v>
      </c>
      <c r="C151" s="6369" t="s">
        <v>212</v>
      </c>
      <c r="D151" s="4104">
        <v>0</v>
      </c>
      <c r="E151" s="6370"/>
      <c r="F151" s="6371"/>
      <c r="G151" s="6372"/>
      <c r="H151" s="6373"/>
      <c r="I151" s="6374"/>
      <c r="J151" s="6375"/>
      <c r="K151" s="6376"/>
    </row>
    <row r="152" ht="22.5" customHeight="1">
      <c r="A152" s="6377"/>
      <c r="B152" s="6378"/>
      <c r="C152" s="6379" t="s">
        <v>213</v>
      </c>
      <c r="D152" s="4104">
        <v>0</v>
      </c>
      <c r="E152" s="6380"/>
      <c r="F152" s="6381"/>
      <c r="G152" s="6382"/>
      <c r="H152" s="6383"/>
      <c r="I152" s="6384"/>
      <c r="J152" s="6385"/>
      <c r="K152" s="6386"/>
    </row>
    <row r="153" ht="22.5" customHeight="1">
      <c r="A153" s="6387"/>
      <c r="B153" s="6388"/>
      <c r="C153" s="6389" t="s">
        <v>83</v>
      </c>
      <c r="D153" s="6390">
        <f>IF(D152=0,0,ROUND((D151/D152-1)*100,2))</f>
        <v>0</v>
      </c>
      <c r="E153" s="6391" t="s">
        <v>22</v>
      </c>
      <c r="F153" s="6392">
        <v>0</v>
      </c>
      <c r="G153" s="6393">
        <v>10</v>
      </c>
      <c r="H153" s="6394" t="s">
        <v>23</v>
      </c>
      <c r="I153" s="6395"/>
      <c r="J153" s="6396"/>
      <c r="K153" s="6397"/>
    </row>
    <row r="154" ht="22.5" customHeight="1">
      <c r="A154" s="6398"/>
      <c r="B154" s="6399"/>
      <c r="C154" s="6400" t="s">
        <v>214</v>
      </c>
      <c r="D154" s="6390">
        <f>IF(D105=0,0,ROUND(D151/D105*100,2))</f>
        <v>0</v>
      </c>
      <c r="E154" s="6401" t="s">
        <v>22</v>
      </c>
      <c r="F154" s="6402">
        <v>50</v>
      </c>
      <c r="G154" s="6403">
        <v>99</v>
      </c>
      <c r="H154" s="6404" t="s">
        <v>23</v>
      </c>
      <c r="I154" s="6405"/>
      <c r="J154" s="6406"/>
      <c r="K154" s="6407"/>
    </row>
    <row r="155" ht="22.5" customHeight="1">
      <c r="A155" s="6408" t="s">
        <v>215</v>
      </c>
      <c r="B155" s="6409" t="s">
        <v>87</v>
      </c>
      <c r="C155" s="6410" t="s">
        <v>217</v>
      </c>
      <c r="D155" s="4912">
        <v>0</v>
      </c>
      <c r="E155" s="6411"/>
      <c r="F155" s="6412"/>
      <c r="G155" s="6413"/>
      <c r="H155" s="6414"/>
      <c r="I155" s="6415"/>
      <c r="J155" s="6416"/>
      <c r="K155" s="6417"/>
    </row>
    <row r="156" ht="22.5" customHeight="1">
      <c r="A156" s="6418"/>
      <c r="B156" s="6419"/>
      <c r="C156" s="6420" t="s">
        <v>220</v>
      </c>
      <c r="D156" s="4912">
        <v>0</v>
      </c>
      <c r="E156" s="6421"/>
      <c r="F156" s="6422"/>
      <c r="G156" s="6423"/>
      <c r="H156" s="6424"/>
      <c r="I156" s="6425"/>
      <c r="J156" s="6426"/>
      <c r="K156" s="6427"/>
    </row>
    <row r="157" ht="22.5" customHeight="1">
      <c r="A157" s="6428"/>
      <c r="B157" s="6429"/>
      <c r="C157" s="6430" t="s">
        <v>83</v>
      </c>
      <c r="D157" s="4912">
        <f>IF(D156=0,0,ROUND((D155/D156-1)*100,2))</f>
        <v>0</v>
      </c>
      <c r="E157" s="6431" t="s">
        <v>22</v>
      </c>
      <c r="F157" s="6432">
        <v>0</v>
      </c>
      <c r="G157" s="6433">
        <v>30</v>
      </c>
      <c r="H157" s="6434" t="s">
        <v>23</v>
      </c>
      <c r="I157" s="6435"/>
      <c r="J157" s="6436"/>
      <c r="K157" s="6437"/>
    </row>
    <row r="158" ht="22.5" customHeight="1">
      <c r="A158" s="6438" t="s">
        <v>222</v>
      </c>
      <c r="B158" s="6439" t="s">
        <v>223</v>
      </c>
      <c r="C158" s="6440" t="s">
        <v>224</v>
      </c>
      <c r="D158" s="4912">
        <f>IF(D151=0,0,D155/D151)</f>
        <v>0</v>
      </c>
      <c r="E158" s="6441"/>
      <c r="F158" s="6442"/>
      <c r="G158" s="6443"/>
      <c r="H158" s="6444"/>
      <c r="I158" s="6445"/>
      <c r="J158" s="6446"/>
      <c r="K158" s="6447"/>
    </row>
    <row r="159" ht="22.5" customHeight="1">
      <c r="A159" s="6448"/>
      <c r="B159" s="6449"/>
      <c r="C159" s="6450" t="s">
        <v>225</v>
      </c>
      <c r="D159" s="4912">
        <f>IF(D152=0,0,D156/D152)</f>
        <v>0</v>
      </c>
      <c r="E159" s="6451"/>
      <c r="F159" s="6452"/>
      <c r="G159" s="6453"/>
      <c r="H159" s="6454"/>
      <c r="I159" s="6455"/>
      <c r="J159" s="6456"/>
      <c r="K159" s="6457"/>
    </row>
    <row r="160" ht="22.5" customHeight="1">
      <c r="A160" s="6458"/>
      <c r="B160" s="6459"/>
      <c r="C160" s="6460" t="s">
        <v>83</v>
      </c>
      <c r="D160" s="4912">
        <f>IF(D159=0,0,ROUND((D158/D159-1)*100,2))</f>
        <v>0</v>
      </c>
      <c r="E160" s="6461" t="s">
        <v>22</v>
      </c>
      <c r="F160" s="6462">
        <v>0</v>
      </c>
      <c r="G160" s="6463">
        <v>20</v>
      </c>
      <c r="H160" s="6464" t="s">
        <v>23</v>
      </c>
      <c r="I160" s="6465"/>
      <c r="J160" s="6466"/>
      <c r="K160" s="6467"/>
    </row>
    <row r="161" ht="22.5" customHeight="1">
      <c r="A161" s="6468" t="s">
        <v>226</v>
      </c>
      <c r="B161" s="6469"/>
      <c r="C161" s="6470"/>
      <c r="D161" s="6471"/>
      <c r="E161" s="6472"/>
      <c r="F161" s="6473"/>
      <c r="G161" s="6474"/>
      <c r="H161" s="6475"/>
      <c r="I161" s="6476"/>
      <c r="J161" s="6477"/>
      <c r="K161" s="6478"/>
    </row>
    <row r="162" ht="22.5" customHeight="1">
      <c r="A162" s="6479" t="s">
        <v>227</v>
      </c>
      <c r="B162" s="6480" t="s">
        <v>228</v>
      </c>
      <c r="C162" s="6481" t="s">
        <v>229</v>
      </c>
      <c r="D162" s="4912">
        <v>0</v>
      </c>
      <c r="E162" s="6482" t="s">
        <v>22</v>
      </c>
      <c r="F162" s="6483">
        <v>0</v>
      </c>
      <c r="G162" s="6484">
        <v>0</v>
      </c>
      <c r="H162" s="6485" t="s">
        <v>23</v>
      </c>
      <c r="I162" s="6486"/>
      <c r="J162" s="6487"/>
      <c r="K162" s="6488"/>
    </row>
    <row r="163" ht="22.5" customHeight="1">
      <c r="A163" s="6489"/>
      <c r="B163" s="6490"/>
      <c r="C163" s="6491" t="s">
        <v>230</v>
      </c>
      <c r="D163" s="4912">
        <v>0</v>
      </c>
      <c r="E163" s="6492" t="s">
        <v>22</v>
      </c>
      <c r="F163" s="6493">
        <v>0</v>
      </c>
      <c r="G163" s="6494">
        <v>0</v>
      </c>
      <c r="H163" s="6495" t="s">
        <v>23</v>
      </c>
      <c r="I163" s="6496"/>
      <c r="J163" s="6497"/>
      <c r="K163" s="6498"/>
    </row>
    <row r="164" ht="22.5" customHeight="1">
      <c r="A164" s="6499" t="s">
        <v>231</v>
      </c>
      <c r="B164" s="6500" t="s">
        <v>228</v>
      </c>
      <c r="C164" s="6501" t="s">
        <v>232</v>
      </c>
      <c r="D164" s="4912">
        <v>0</v>
      </c>
      <c r="E164" s="6502" t="s">
        <v>22</v>
      </c>
      <c r="F164" s="6503">
        <v>0</v>
      </c>
      <c r="G164" s="6504">
        <v>0</v>
      </c>
      <c r="H164" s="6505" t="s">
        <v>23</v>
      </c>
      <c r="I164" s="6506"/>
      <c r="J164" s="6507"/>
      <c r="K164" s="6508"/>
    </row>
    <row r="165" ht="22.5" customHeight="1">
      <c r="A165" s="6509"/>
      <c r="B165" s="6510"/>
      <c r="C165" s="6511" t="s">
        <v>233</v>
      </c>
      <c r="D165" s="4912">
        <v>0</v>
      </c>
      <c r="E165" s="6512" t="s">
        <v>22</v>
      </c>
      <c r="F165" s="6513">
        <v>0</v>
      </c>
      <c r="G165" s="6514">
        <v>0</v>
      </c>
      <c r="H165" s="6515" t="s">
        <v>23</v>
      </c>
      <c r="I165" s="6516"/>
      <c r="J165" s="6517"/>
      <c r="K165" s="6518"/>
    </row>
  </sheetData>
  <mergeCells>
    <mergeCell ref="A1:K1"/>
    <mergeCell ref="A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6:A18"/>
    <mergeCell ref="B16:B18"/>
    <mergeCell ref="A20:A24"/>
    <mergeCell ref="B20:B24"/>
    <mergeCell ref="A25:A27"/>
    <mergeCell ref="B25:B27"/>
    <mergeCell ref="A28:A30"/>
    <mergeCell ref="B28:B30"/>
    <mergeCell ref="A31:A33"/>
    <mergeCell ref="B31:B33"/>
    <mergeCell ref="A34:A38"/>
    <mergeCell ref="B34:B38"/>
    <mergeCell ref="A39:A43"/>
    <mergeCell ref="B39:B43"/>
    <mergeCell ref="A45:A49"/>
    <mergeCell ref="B45:B49"/>
    <mergeCell ref="A50:A56"/>
    <mergeCell ref="B50:B56"/>
    <mergeCell ref="A57:A61"/>
    <mergeCell ref="B57:B61"/>
    <mergeCell ref="A62:A64"/>
    <mergeCell ref="B62:B64"/>
    <mergeCell ref="A65:A67"/>
    <mergeCell ref="B65:B67"/>
    <mergeCell ref="A68:A70"/>
    <mergeCell ref="B68:B70"/>
    <mergeCell ref="A71:A74"/>
    <mergeCell ref="B71:B74"/>
    <mergeCell ref="A75:A79"/>
    <mergeCell ref="B75:B79"/>
    <mergeCell ref="A80:A84"/>
    <mergeCell ref="B80:B84"/>
    <mergeCell ref="A85:A90"/>
    <mergeCell ref="B85:B90"/>
    <mergeCell ref="A91:A95"/>
    <mergeCell ref="B91:B95"/>
    <mergeCell ref="A96:A100"/>
    <mergeCell ref="B96:B100"/>
    <mergeCell ref="A101:A103"/>
    <mergeCell ref="B101:B103"/>
    <mergeCell ref="A105:A107"/>
    <mergeCell ref="B105:B107"/>
    <mergeCell ref="A108:A111"/>
    <mergeCell ref="B108:B111"/>
    <mergeCell ref="A112:A115"/>
    <mergeCell ref="B112:B115"/>
    <mergeCell ref="A116:A119"/>
    <mergeCell ref="B116:B119"/>
    <mergeCell ref="A120:A122"/>
    <mergeCell ref="B120:B122"/>
    <mergeCell ref="A123:A125"/>
    <mergeCell ref="B123:B125"/>
    <mergeCell ref="A128:A130"/>
    <mergeCell ref="B128:B130"/>
    <mergeCell ref="A131:A132"/>
    <mergeCell ref="B131:B132"/>
    <mergeCell ref="A133:A135"/>
    <mergeCell ref="B133:B135"/>
    <mergeCell ref="A136:A138"/>
    <mergeCell ref="B136:B138"/>
    <mergeCell ref="A139:A141"/>
    <mergeCell ref="B139:B141"/>
    <mergeCell ref="A142:A144"/>
    <mergeCell ref="B142:B144"/>
    <mergeCell ref="A145:A146"/>
    <mergeCell ref="B145:B146"/>
    <mergeCell ref="A147:A149"/>
    <mergeCell ref="B147:B149"/>
    <mergeCell ref="A151:A154"/>
    <mergeCell ref="B151:B154"/>
    <mergeCell ref="A155:A157"/>
    <mergeCell ref="B155:B157"/>
    <mergeCell ref="A158:A160"/>
    <mergeCell ref="B158:B160"/>
    <mergeCell ref="A162:A163"/>
    <mergeCell ref="B162:B163"/>
    <mergeCell ref="A164:A165"/>
    <mergeCell ref="B164:B165"/>
  </mergeCells>
  <pageMargins left="1.18110236220472" right="1.18110236220472" top="1.18110236220472" bottom="1.18110236220472" header="0.51181" footer="0.51181"/>
  <pageSetup paperSize="9" pageOrder="overThenDown" orientation="portrait" errors="blank"/>
</worksheet>
</file>

<file path=xl/worksheets/sheet4.xml><?xml version="1.0" encoding="utf-8"?>
<worksheet xmlns="http://schemas.openxmlformats.org/spreadsheetml/2006/main" xmlns:r="http://schemas.openxmlformats.org/officeDocument/2006/relationships">
  <dimension ref="A1:K240"/>
  <sheetViews>
    <sheetView topLeftCell="A1" zoomScaleNormal="100" zoomScalePageLayoutView="60" workbookViewId="0">
      <pane topLeftCell="B173" activePane="bottomRight" state="frozen"/>
      <selection activeCell="A1" sqref="A1"/>
    </sheetView>
  </sheetViews>
  <sheetFormatPr defaultColWidth="8" defaultRowHeight="14.25"/>
  <cols>
    <col min="1" max="1" width="23.6627450980392" style="16"/>
    <col min="2" max="2" width="39.5803921568627" style="16"/>
    <col min="3" max="3" width="31.5490196078431" style="16"/>
    <col min="4" max="4" width="22.2274509803922" style="16"/>
    <col min="5" max="5" width="5.5921568627451" style="16"/>
    <col min="6" max="6" width="9.89411764705882" style="16"/>
    <col min="7" max="7" width="10.1803921568627" style="16"/>
    <col min="8" max="8" width="5.5921568627451" style="16"/>
    <col min="9" max="9" width="36.5686274509804" style="16"/>
    <col min="10" max="10" width="36.5686274509804" style="16"/>
    <col min="11" max="11" width="36.5686274509804" style="16"/>
  </cols>
  <sheetData>
    <row r="1" ht="38.25" customHeight="1">
      <c r="A1" s="6519" t="s">
        <v>378</v>
      </c>
      <c r="B1" s="6520"/>
      <c r="C1" s="6521"/>
      <c r="D1" s="6522"/>
      <c r="E1" s="6523"/>
      <c r="F1" s="6524"/>
      <c r="G1" s="6525"/>
      <c r="H1" s="6526"/>
      <c r="I1" s="6527"/>
      <c r="J1" s="6528"/>
      <c r="K1" s="6529"/>
    </row>
    <row r="2" ht="22.5" customHeight="1">
      <c r="A2" s="6530" t="s">
        <v>379</v>
      </c>
      <c r="B2" s="6531"/>
      <c r="C2" s="6532"/>
      <c r="D2" s="6533"/>
      <c r="E2" s="6534"/>
      <c r="F2" s="6535"/>
      <c r="G2" s="6536"/>
      <c r="H2" s="6537"/>
      <c r="I2" s="6538"/>
      <c r="J2" s="6539"/>
      <c r="K2" s="6540"/>
    </row>
    <row r="3" ht="22.5" customHeight="1">
      <c r="A3" s="6541" t="s">
        <v>2</v>
      </c>
      <c r="B3" s="6542"/>
      <c r="C3" s="6543"/>
      <c r="D3" s="6544"/>
      <c r="E3" s="6545"/>
      <c r="F3" s="6546"/>
      <c r="G3" s="6547"/>
      <c r="H3" s="6548"/>
      <c r="I3" s="6549"/>
      <c r="J3" s="6550"/>
      <c r="K3" s="6551" t="s">
        <v>3</v>
      </c>
    </row>
    <row r="4" ht="22.5" customHeight="1">
      <c r="A4" s="6552" t="s">
        <v>4</v>
      </c>
      <c r="B4" s="6553" t="s">
        <v>5</v>
      </c>
      <c r="C4" s="6554" t="s">
        <v>6</v>
      </c>
      <c r="D4" s="6555" t="s">
        <v>7</v>
      </c>
      <c r="E4" s="6556" t="s">
        <v>8</v>
      </c>
      <c r="F4" s="6557" t="s">
        <v>9</v>
      </c>
      <c r="G4" s="6558"/>
      <c r="H4" s="6559" t="s">
        <v>10</v>
      </c>
      <c r="I4" s="6560" t="s">
        <v>11</v>
      </c>
      <c r="J4" s="6561" t="s">
        <v>12</v>
      </c>
      <c r="K4" s="6562" t="s">
        <v>13</v>
      </c>
    </row>
    <row r="5" ht="22.5" customHeight="1">
      <c r="A5" s="6563"/>
      <c r="B5" s="6564"/>
      <c r="C5" s="6565"/>
      <c r="D5" s="6566"/>
      <c r="E5" s="6567"/>
      <c r="F5" s="6568" t="s">
        <v>14</v>
      </c>
      <c r="G5" s="6569" t="s">
        <v>15</v>
      </c>
      <c r="H5" s="6570"/>
      <c r="I5" s="6571"/>
      <c r="J5" s="6572"/>
      <c r="K5" s="6573"/>
    </row>
    <row r="6" ht="22.5" customHeight="1">
      <c r="A6" s="6574" t="s">
        <v>236</v>
      </c>
      <c r="B6" s="6575"/>
      <c r="C6" s="6576"/>
      <c r="D6" s="6577"/>
      <c r="E6" s="6578"/>
      <c r="F6" s="6579"/>
      <c r="G6" s="6580"/>
      <c r="H6" s="6581"/>
      <c r="I6" s="6582"/>
      <c r="J6" s="6583"/>
      <c r="K6" s="6584"/>
    </row>
    <row r="7" ht="22.5" customHeight="1">
      <c r="A7" s="6585" t="s">
        <v>17</v>
      </c>
      <c r="B7" s="6586" t="s">
        <v>18</v>
      </c>
      <c r="C7" s="6587" t="s">
        <v>19</v>
      </c>
      <c r="D7" s="706">
        <v>373350.05</v>
      </c>
      <c r="E7" s="6588"/>
      <c r="F7" s="6589"/>
      <c r="G7" s="6590"/>
      <c r="H7" s="6591"/>
      <c r="I7" s="6592"/>
      <c r="J7" s="6593"/>
      <c r="K7" s="6594"/>
    </row>
    <row r="8" ht="22.5" customHeight="1">
      <c r="A8" s="6595"/>
      <c r="B8" s="6596"/>
      <c r="C8" s="6597" t="s">
        <v>20</v>
      </c>
      <c r="D8" s="706">
        <v>373350.05</v>
      </c>
      <c r="E8" s="6598"/>
      <c r="F8" s="6599"/>
      <c r="G8" s="6600"/>
      <c r="H8" s="6601"/>
      <c r="I8" s="6602"/>
      <c r="J8" s="6603"/>
      <c r="K8" s="6604"/>
    </row>
    <row r="9" ht="22.5" customHeight="1">
      <c r="A9" s="6605"/>
      <c r="B9" s="6606"/>
      <c r="C9" s="6607" t="s">
        <v>21</v>
      </c>
      <c r="D9" s="706">
        <f>D7-D8</f>
        <v>0</v>
      </c>
      <c r="E9" s="6608" t="s">
        <v>22</v>
      </c>
      <c r="F9" s="6609">
        <v>0</v>
      </c>
      <c r="G9" s="6610">
        <v>0</v>
      </c>
      <c r="H9" s="6611" t="s">
        <v>23</v>
      </c>
      <c r="I9" s="6612"/>
      <c r="J9" s="6613"/>
      <c r="K9" s="6614"/>
    </row>
    <row r="10" ht="22.5" customHeight="1">
      <c r="A10" s="6615" t="s">
        <v>24</v>
      </c>
      <c r="B10" s="6616" t="s">
        <v>25</v>
      </c>
      <c r="C10" s="6617" t="s">
        <v>19</v>
      </c>
      <c r="D10" s="706">
        <v>0</v>
      </c>
      <c r="E10" s="6618"/>
      <c r="F10" s="6619"/>
      <c r="G10" s="6620"/>
      <c r="H10" s="6621"/>
      <c r="I10" s="6622"/>
      <c r="J10" s="6623"/>
      <c r="K10" s="6624"/>
    </row>
    <row r="11" ht="22.5" customHeight="1">
      <c r="A11" s="6625"/>
      <c r="B11" s="6626"/>
      <c r="C11" s="6627" t="s">
        <v>20</v>
      </c>
      <c r="D11" s="706">
        <v>0</v>
      </c>
      <c r="E11" s="6628"/>
      <c r="F11" s="6629"/>
      <c r="G11" s="6630"/>
      <c r="H11" s="6631"/>
      <c r="I11" s="6632"/>
      <c r="J11" s="6633"/>
      <c r="K11" s="6634"/>
    </row>
    <row r="12" ht="22.5" customHeight="1">
      <c r="A12" s="6635"/>
      <c r="B12" s="6636"/>
      <c r="C12" s="6637" t="s">
        <v>21</v>
      </c>
      <c r="D12" s="706">
        <f>D10-D11</f>
        <v>0</v>
      </c>
      <c r="E12" s="6638" t="s">
        <v>22</v>
      </c>
      <c r="F12" s="6639">
        <v>0</v>
      </c>
      <c r="G12" s="6640">
        <v>0</v>
      </c>
      <c r="H12" s="6641" t="s">
        <v>23</v>
      </c>
      <c r="I12" s="6642"/>
      <c r="J12" s="6643"/>
      <c r="K12" s="6644"/>
    </row>
    <row r="13" ht="22.5" customHeight="1">
      <c r="A13" s="6645" t="s">
        <v>26</v>
      </c>
      <c r="B13" s="6646" t="s">
        <v>27</v>
      </c>
      <c r="C13" s="6647" t="s">
        <v>28</v>
      </c>
      <c r="D13" s="706">
        <v>0</v>
      </c>
      <c r="E13" s="6648"/>
      <c r="F13" s="6649"/>
      <c r="G13" s="6650"/>
      <c r="H13" s="6651"/>
      <c r="I13" s="6652"/>
      <c r="J13" s="6653"/>
      <c r="K13" s="6654"/>
    </row>
    <row r="14" ht="22.5" customHeight="1">
      <c r="A14" s="6655"/>
      <c r="B14" s="6656"/>
      <c r="C14" s="6657" t="s">
        <v>29</v>
      </c>
      <c r="D14" s="706">
        <v>0</v>
      </c>
      <c r="E14" s="6658"/>
      <c r="F14" s="6659"/>
      <c r="G14" s="6660"/>
      <c r="H14" s="6661"/>
      <c r="I14" s="6662"/>
      <c r="J14" s="6663"/>
      <c r="K14" s="6664"/>
    </row>
    <row r="15" ht="22.5" customHeight="1">
      <c r="A15" s="6665"/>
      <c r="B15" s="6666"/>
      <c r="C15" s="6667" t="s">
        <v>21</v>
      </c>
      <c r="D15" s="706">
        <f>D13-D14</f>
        <v>0</v>
      </c>
      <c r="E15" s="6668" t="s">
        <v>22</v>
      </c>
      <c r="F15" s="6669">
        <v>0</v>
      </c>
      <c r="G15" s="6670">
        <v>0</v>
      </c>
      <c r="H15" s="6671" t="s">
        <v>23</v>
      </c>
      <c r="I15" s="6672"/>
      <c r="J15" s="6673"/>
      <c r="K15" s="6674"/>
    </row>
    <row r="16" ht="22.5" customHeight="1">
      <c r="A16" s="6675" t="s">
        <v>30</v>
      </c>
      <c r="B16" s="6676" t="s">
        <v>31</v>
      </c>
      <c r="C16" s="6677" t="s">
        <v>32</v>
      </c>
      <c r="D16" s="706">
        <v>372948</v>
      </c>
      <c r="E16" s="6678"/>
      <c r="F16" s="6679"/>
      <c r="G16" s="6680"/>
      <c r="H16" s="6681"/>
      <c r="I16" s="6682"/>
      <c r="J16" s="6683"/>
      <c r="K16" s="6684"/>
    </row>
    <row r="17" ht="22.5" customHeight="1">
      <c r="A17" s="6685"/>
      <c r="B17" s="6686"/>
      <c r="C17" s="6687" t="s">
        <v>33</v>
      </c>
      <c r="D17" s="706">
        <v>372948</v>
      </c>
      <c r="E17" s="6688"/>
      <c r="F17" s="6689"/>
      <c r="G17" s="6690"/>
      <c r="H17" s="6691"/>
      <c r="I17" s="6692"/>
      <c r="J17" s="6693"/>
      <c r="K17" s="6694"/>
    </row>
    <row r="18" ht="22.5" customHeight="1">
      <c r="A18" s="6695"/>
      <c r="B18" s="6696"/>
      <c r="C18" s="6697" t="s">
        <v>21</v>
      </c>
      <c r="D18" s="706">
        <f>D16-D17</f>
        <v>0</v>
      </c>
      <c r="E18" s="6698" t="s">
        <v>22</v>
      </c>
      <c r="F18" s="6699">
        <v>0</v>
      </c>
      <c r="G18" s="6700">
        <v>0</v>
      </c>
      <c r="H18" s="6701" t="s">
        <v>23</v>
      </c>
      <c r="I18" s="6702"/>
      <c r="J18" s="6703"/>
      <c r="K18" s="6704"/>
    </row>
    <row r="19" ht="22.5" customHeight="1">
      <c r="A19" s="6705" t="s">
        <v>34</v>
      </c>
      <c r="B19" s="6706"/>
      <c r="C19" s="6707"/>
      <c r="D19" s="6708"/>
      <c r="E19" s="6709"/>
      <c r="F19" s="6710"/>
      <c r="G19" s="6711"/>
      <c r="H19" s="6712"/>
      <c r="I19" s="6713"/>
      <c r="J19" s="6714"/>
      <c r="K19" s="6715"/>
    </row>
    <row r="20" ht="22.5" customHeight="1">
      <c r="A20" s="6716" t="s">
        <v>239</v>
      </c>
      <c r="B20" s="6717" t="s">
        <v>240</v>
      </c>
      <c r="C20" s="6718" t="s">
        <v>37</v>
      </c>
      <c r="D20" s="706">
        <v>0</v>
      </c>
      <c r="E20" s="6719"/>
      <c r="F20" s="6720"/>
      <c r="G20" s="6721"/>
      <c r="H20" s="6722"/>
      <c r="I20" s="6723"/>
      <c r="J20" s="6724"/>
      <c r="K20" s="6725"/>
    </row>
    <row r="21" ht="22.5" customHeight="1">
      <c r="A21" s="6726"/>
      <c r="B21" s="6727"/>
      <c r="C21" s="6728" t="s">
        <v>38</v>
      </c>
      <c r="D21" s="706">
        <v>0</v>
      </c>
      <c r="E21" s="6729"/>
      <c r="F21" s="6730"/>
      <c r="G21" s="6731"/>
      <c r="H21" s="6732"/>
      <c r="I21" s="6733"/>
      <c r="J21" s="6734"/>
      <c r="K21" s="6735"/>
    </row>
    <row r="22" ht="22.5" customHeight="1">
      <c r="A22" s="6736"/>
      <c r="B22" s="6737"/>
      <c r="C22" s="6738" t="s">
        <v>39</v>
      </c>
      <c r="D22" s="706">
        <f>D20-D21</f>
        <v>0</v>
      </c>
      <c r="E22" s="6739" t="s">
        <v>22</v>
      </c>
      <c r="F22" s="6740">
        <v>0</v>
      </c>
      <c r="G22" s="6741">
        <v>0</v>
      </c>
      <c r="H22" s="6742" t="s">
        <v>23</v>
      </c>
      <c r="I22" s="6743"/>
      <c r="J22" s="6744"/>
      <c r="K22" s="6745"/>
    </row>
    <row r="23" ht="22.5" customHeight="1">
      <c r="A23" s="6746"/>
      <c r="B23" s="6747"/>
      <c r="C23" s="6748" t="s">
        <v>40</v>
      </c>
      <c r="D23" s="706">
        <v>0</v>
      </c>
      <c r="E23" s="6749"/>
      <c r="F23" s="6750"/>
      <c r="G23" s="6751"/>
      <c r="H23" s="6752"/>
      <c r="I23" s="6753"/>
      <c r="J23" s="6754"/>
      <c r="K23" s="6755"/>
    </row>
    <row r="24" ht="22.5" customHeight="1">
      <c r="A24" s="6756"/>
      <c r="B24" s="6757"/>
      <c r="C24" s="6758" t="s">
        <v>41</v>
      </c>
      <c r="D24" s="706">
        <f>D21-D23</f>
        <v>0</v>
      </c>
      <c r="E24" s="6759" t="s">
        <v>22</v>
      </c>
      <c r="F24" s="6760">
        <v>0</v>
      </c>
      <c r="G24" s="6761">
        <v>0</v>
      </c>
      <c r="H24" s="6762" t="s">
        <v>23</v>
      </c>
      <c r="I24" s="6763"/>
      <c r="J24" s="6764"/>
      <c r="K24" s="6765"/>
    </row>
    <row r="25" ht="22.5" customHeight="1">
      <c r="A25" s="6766" t="s">
        <v>42</v>
      </c>
      <c r="B25" s="6767" t="s">
        <v>380</v>
      </c>
      <c r="C25" s="6768" t="s">
        <v>44</v>
      </c>
      <c r="D25" s="706">
        <v>0</v>
      </c>
      <c r="E25" s="6769"/>
      <c r="F25" s="6770"/>
      <c r="G25" s="6771"/>
      <c r="H25" s="6772"/>
      <c r="I25" s="6773"/>
      <c r="J25" s="6774"/>
      <c r="K25" s="6775"/>
    </row>
    <row r="26" ht="22.5" customHeight="1">
      <c r="A26" s="6776"/>
      <c r="B26" s="6777"/>
      <c r="C26" s="6778" t="s">
        <v>381</v>
      </c>
      <c r="D26" s="4196">
        <f>[ExternSheet]D24</f>
        <v>0</v>
      </c>
      <c r="E26" s="6779"/>
      <c r="F26" s="6780"/>
      <c r="G26" s="6781"/>
      <c r="H26" s="6782"/>
      <c r="I26" s="6783"/>
      <c r="J26" s="6784"/>
      <c r="K26" s="6785"/>
    </row>
    <row r="27" ht="22.5" customHeight="1">
      <c r="A27" s="6786"/>
      <c r="B27" s="6787"/>
      <c r="C27" s="6788" t="s">
        <v>382</v>
      </c>
      <c r="D27" s="6789">
        <v>0</v>
      </c>
      <c r="E27" s="6790"/>
      <c r="F27" s="6791"/>
      <c r="G27" s="6792"/>
      <c r="H27" s="6793"/>
      <c r="I27" s="6794"/>
      <c r="J27" s="6795"/>
      <c r="K27" s="6796"/>
    </row>
    <row r="28" ht="22.5" customHeight="1">
      <c r="A28" s="6797"/>
      <c r="B28" s="6798"/>
      <c r="C28" s="6799" t="s">
        <v>46</v>
      </c>
      <c r="D28" s="706">
        <f>(D25+D26)-D27</f>
        <v>0</v>
      </c>
      <c r="E28" s="6800" t="s">
        <v>22</v>
      </c>
      <c r="F28" s="6801">
        <v>0</v>
      </c>
      <c r="G28" s="6802">
        <v>0</v>
      </c>
      <c r="H28" s="6803" t="s">
        <v>23</v>
      </c>
      <c r="I28" s="6804"/>
      <c r="J28" s="6805"/>
      <c r="K28" s="6806"/>
    </row>
    <row r="29" ht="22.5" customHeight="1">
      <c r="A29" s="6807" t="s">
        <v>242</v>
      </c>
      <c r="B29" s="6808" t="s">
        <v>243</v>
      </c>
      <c r="C29" s="6809" t="s">
        <v>244</v>
      </c>
      <c r="D29" s="706">
        <v>0</v>
      </c>
      <c r="E29" s="6810"/>
      <c r="F29" s="6811"/>
      <c r="G29" s="6812"/>
      <c r="H29" s="6813"/>
      <c r="I29" s="6814"/>
      <c r="J29" s="6815"/>
      <c r="K29" s="6816"/>
    </row>
    <row r="30" ht="22.5" customHeight="1">
      <c r="A30" s="6817"/>
      <c r="B30" s="6818"/>
      <c r="C30" s="6819" t="s">
        <v>245</v>
      </c>
      <c r="D30" s="6820">
        <v>0</v>
      </c>
      <c r="E30" s="6821"/>
      <c r="F30" s="6822"/>
      <c r="G30" s="6823"/>
      <c r="H30" s="6824"/>
      <c r="I30" s="6825"/>
      <c r="J30" s="6826"/>
      <c r="K30" s="6827"/>
    </row>
    <row r="31" ht="22.5" customHeight="1">
      <c r="A31" s="6828"/>
      <c r="B31" s="6829"/>
      <c r="C31" s="6830" t="s">
        <v>246</v>
      </c>
      <c r="D31" s="706">
        <f>D29-D30</f>
        <v>0</v>
      </c>
      <c r="E31" s="6831" t="s">
        <v>22</v>
      </c>
      <c r="F31" s="6832">
        <v>0</v>
      </c>
      <c r="G31" s="6833">
        <v>0</v>
      </c>
      <c r="H31" s="6834" t="s">
        <v>23</v>
      </c>
      <c r="I31" s="6835"/>
      <c r="J31" s="6836"/>
      <c r="K31" s="6837"/>
    </row>
    <row r="32" ht="22.5" customHeight="1">
      <c r="A32" s="6838" t="s">
        <v>247</v>
      </c>
      <c r="B32" s="6839" t="s">
        <v>48</v>
      </c>
      <c r="C32" s="6840" t="s">
        <v>49</v>
      </c>
      <c r="D32" s="706">
        <v>328629.89</v>
      </c>
      <c r="E32" s="6841"/>
      <c r="F32" s="6842"/>
      <c r="G32" s="6843"/>
      <c r="H32" s="6844"/>
      <c r="I32" s="6845"/>
      <c r="J32" s="6846"/>
      <c r="K32" s="6847"/>
    </row>
    <row r="33" ht="22.5" customHeight="1">
      <c r="A33" s="6848"/>
      <c r="B33" s="6849"/>
      <c r="C33" s="6850" t="s">
        <v>50</v>
      </c>
      <c r="D33" s="706">
        <v>0</v>
      </c>
      <c r="E33" s="6851"/>
      <c r="F33" s="6852"/>
      <c r="G33" s="6853"/>
      <c r="H33" s="6854"/>
      <c r="I33" s="6855"/>
      <c r="J33" s="6856"/>
      <c r="K33" s="6857"/>
    </row>
    <row r="34" ht="22.5" customHeight="1">
      <c r="A34" s="6858"/>
      <c r="B34" s="6859"/>
      <c r="C34" s="6860" t="s">
        <v>51</v>
      </c>
      <c r="D34" s="706">
        <f>D32-D33</f>
        <v>328629.89</v>
      </c>
      <c r="E34" s="6861" t="s">
        <v>22</v>
      </c>
      <c r="F34" s="6862">
        <v>0</v>
      </c>
      <c r="G34" s="6863">
        <v>0</v>
      </c>
      <c r="H34" s="6864" t="s">
        <v>383</v>
      </c>
      <c r="I34" s="6865" t="s">
        <v>384</v>
      </c>
      <c r="J34" s="6866"/>
      <c r="K34" s="6867"/>
    </row>
    <row r="35" ht="22.5" customHeight="1">
      <c r="A35" s="6868" t="s">
        <v>59</v>
      </c>
      <c r="B35" s="6869" t="s">
        <v>251</v>
      </c>
      <c r="C35" s="6870" t="s">
        <v>61</v>
      </c>
      <c r="D35" s="706">
        <v>0</v>
      </c>
      <c r="E35" s="6871"/>
      <c r="F35" s="6872"/>
      <c r="G35" s="6873"/>
      <c r="H35" s="6874"/>
      <c r="I35" s="6875"/>
      <c r="J35" s="6876"/>
      <c r="K35" s="6877"/>
    </row>
    <row r="36" ht="22.5" customHeight="1">
      <c r="A36" s="6878"/>
      <c r="B36" s="6879"/>
      <c r="C36" s="6880" t="s">
        <v>252</v>
      </c>
      <c r="D36" s="6881">
        <v>0</v>
      </c>
      <c r="E36" s="6882"/>
      <c r="F36" s="6883"/>
      <c r="G36" s="6884"/>
      <c r="H36" s="6885"/>
      <c r="I36" s="6886"/>
      <c r="J36" s="6887"/>
      <c r="K36" s="6888"/>
    </row>
    <row r="37" ht="22.5" customHeight="1">
      <c r="A37" s="6889"/>
      <c r="B37" s="6890"/>
      <c r="C37" s="6891" t="s">
        <v>253</v>
      </c>
      <c r="D37" s="706">
        <f>D35-D36</f>
        <v>0</v>
      </c>
      <c r="E37" s="6892" t="s">
        <v>22</v>
      </c>
      <c r="F37" s="6893">
        <v>0</v>
      </c>
      <c r="G37" s="6894">
        <v>0</v>
      </c>
      <c r="H37" s="6895" t="s">
        <v>23</v>
      </c>
      <c r="I37" s="6896"/>
      <c r="J37" s="6897"/>
      <c r="K37" s="6898"/>
    </row>
    <row r="38" ht="22.5" customHeight="1">
      <c r="A38" s="6899"/>
      <c r="B38" s="6900"/>
      <c r="C38" s="6901" t="s">
        <v>66</v>
      </c>
      <c r="D38" s="706">
        <v>0</v>
      </c>
      <c r="E38" s="6902"/>
      <c r="F38" s="6903"/>
      <c r="G38" s="6904"/>
      <c r="H38" s="6905"/>
      <c r="I38" s="6906"/>
      <c r="J38" s="6907"/>
      <c r="K38" s="6908"/>
    </row>
    <row r="39" ht="22.5" customHeight="1">
      <c r="A39" s="6909"/>
      <c r="B39" s="6910"/>
      <c r="C39" s="6911" t="s">
        <v>254</v>
      </c>
      <c r="D39" s="706">
        <f>D35-D38</f>
        <v>0</v>
      </c>
      <c r="E39" s="6912" t="s">
        <v>22</v>
      </c>
      <c r="F39" s="6913">
        <v>0</v>
      </c>
      <c r="G39" s="6914">
        <v>0</v>
      </c>
      <c r="H39" s="6915" t="s">
        <v>23</v>
      </c>
      <c r="I39" s="6916"/>
      <c r="J39" s="6917"/>
      <c r="K39" s="6918"/>
    </row>
    <row r="40" ht="22.5" customHeight="1">
      <c r="A40" s="6919" t="s">
        <v>68</v>
      </c>
      <c r="B40" s="6920" t="s">
        <v>251</v>
      </c>
      <c r="C40" s="6921" t="s">
        <v>70</v>
      </c>
      <c r="D40" s="706">
        <v>65739613.83</v>
      </c>
      <c r="E40" s="6922"/>
      <c r="F40" s="6923"/>
      <c r="G40" s="6924"/>
      <c r="H40" s="6925"/>
      <c r="I40" s="6926"/>
      <c r="J40" s="6927"/>
      <c r="K40" s="6928"/>
    </row>
    <row r="41" ht="22.5" customHeight="1">
      <c r="A41" s="6929"/>
      <c r="B41" s="6930"/>
      <c r="C41" s="6931" t="s">
        <v>256</v>
      </c>
      <c r="D41" s="6932">
        <v>65739613.83</v>
      </c>
      <c r="E41" s="6933"/>
      <c r="F41" s="6934"/>
      <c r="G41" s="6935"/>
      <c r="H41" s="6936"/>
      <c r="I41" s="6937"/>
      <c r="J41" s="6938"/>
      <c r="K41" s="6939"/>
    </row>
    <row r="42" ht="22.5" customHeight="1">
      <c r="A42" s="6940"/>
      <c r="B42" s="6941"/>
      <c r="C42" s="6942" t="s">
        <v>257</v>
      </c>
      <c r="D42" s="706">
        <f>D40-D41</f>
        <v>0</v>
      </c>
      <c r="E42" s="6943" t="s">
        <v>22</v>
      </c>
      <c r="F42" s="6944">
        <v>0</v>
      </c>
      <c r="G42" s="6945">
        <v>0</v>
      </c>
      <c r="H42" s="6946" t="s">
        <v>23</v>
      </c>
      <c r="I42" s="6947"/>
      <c r="J42" s="6948"/>
      <c r="K42" s="6949"/>
    </row>
    <row r="43" ht="22.5" customHeight="1">
      <c r="A43" s="6950"/>
      <c r="B43" s="6951"/>
      <c r="C43" s="6952" t="s">
        <v>74</v>
      </c>
      <c r="D43" s="706">
        <v>0</v>
      </c>
      <c r="E43" s="6953"/>
      <c r="F43" s="6954"/>
      <c r="G43" s="6955"/>
      <c r="H43" s="6956"/>
      <c r="I43" s="6957"/>
      <c r="J43" s="6958"/>
      <c r="K43" s="6959"/>
    </row>
    <row r="44" ht="22.5" customHeight="1">
      <c r="A44" s="6960"/>
      <c r="B44" s="6961"/>
      <c r="C44" s="6962" t="s">
        <v>258</v>
      </c>
      <c r="D44" s="706">
        <f>D40-D43</f>
        <v>65739613.83</v>
      </c>
      <c r="E44" s="6963" t="s">
        <v>22</v>
      </c>
      <c r="F44" s="6964">
        <v>0</v>
      </c>
      <c r="G44" s="6965">
        <v>0</v>
      </c>
      <c r="H44" s="6966" t="s">
        <v>383</v>
      </c>
      <c r="I44" s="6967" t="s">
        <v>385</v>
      </c>
      <c r="J44" s="6968"/>
      <c r="K44" s="6969"/>
    </row>
    <row r="45" ht="22.5" customHeight="1">
      <c r="A45" s="6970" t="s">
        <v>76</v>
      </c>
      <c r="B45" s="6971"/>
      <c r="C45" s="6972"/>
      <c r="D45" s="6973"/>
      <c r="E45" s="6974"/>
      <c r="F45" s="6975"/>
      <c r="G45" s="6976"/>
      <c r="H45" s="6977"/>
      <c r="I45" s="6978"/>
      <c r="J45" s="6979"/>
      <c r="K45" s="6980"/>
    </row>
    <row r="46" ht="22.5" customHeight="1">
      <c r="A46" s="6981" t="s">
        <v>77</v>
      </c>
      <c r="B46" s="6982" t="s">
        <v>78</v>
      </c>
      <c r="C46" s="6983" t="s">
        <v>79</v>
      </c>
      <c r="D46" s="706">
        <v>121418281.69</v>
      </c>
      <c r="E46" s="6984"/>
      <c r="F46" s="6985"/>
      <c r="G46" s="6986"/>
      <c r="H46" s="6987"/>
      <c r="I46" s="6988"/>
      <c r="J46" s="6989"/>
      <c r="K46" s="6990"/>
    </row>
    <row r="47" ht="22.5" customHeight="1">
      <c r="A47" s="6991"/>
      <c r="B47" s="6992"/>
      <c r="C47" s="6993" t="s">
        <v>80</v>
      </c>
      <c r="D47" s="706">
        <v>109322438.64</v>
      </c>
      <c r="E47" s="6994"/>
      <c r="F47" s="6995"/>
      <c r="G47" s="6996"/>
      <c r="H47" s="6997"/>
      <c r="I47" s="6998"/>
      <c r="J47" s="6999"/>
      <c r="K47" s="7000"/>
    </row>
    <row r="48" ht="22.5" customHeight="1">
      <c r="A48" s="7001"/>
      <c r="B48" s="7002"/>
      <c r="C48" s="7003" t="s">
        <v>81</v>
      </c>
      <c r="D48" s="706">
        <f>IF(D46=0,0,ROUND(D47/D46*100,2))</f>
        <v>90.04</v>
      </c>
      <c r="E48" s="7004" t="s">
        <v>22</v>
      </c>
      <c r="F48" s="7005">
        <v>95</v>
      </c>
      <c r="G48" s="7006">
        <v>105</v>
      </c>
      <c r="H48" s="7007" t="s">
        <v>383</v>
      </c>
      <c r="I48" s="7008" t="s">
        <v>386</v>
      </c>
      <c r="J48" s="7009"/>
      <c r="K48" s="7010"/>
    </row>
    <row r="49" ht="22.5" customHeight="1">
      <c r="A49" s="7011"/>
      <c r="B49" s="7012"/>
      <c r="C49" s="7013" t="s">
        <v>82</v>
      </c>
      <c r="D49" s="706">
        <v>108263596.8</v>
      </c>
      <c r="E49" s="7014"/>
      <c r="F49" s="7015"/>
      <c r="G49" s="7016"/>
      <c r="H49" s="7017"/>
      <c r="I49" s="7018"/>
      <c r="J49" s="7019"/>
      <c r="K49" s="7020"/>
    </row>
    <row r="50" ht="22.5" customHeight="1">
      <c r="A50" s="7021"/>
      <c r="B50" s="7022"/>
      <c r="C50" s="7023" t="s">
        <v>83</v>
      </c>
      <c r="D50" s="706">
        <f>IF(D49=0,0,ROUND((D47/D49-1)*100,2))</f>
        <v>0.98</v>
      </c>
      <c r="E50" s="7024" t="s">
        <v>22</v>
      </c>
      <c r="F50" s="7025">
        <v>3</v>
      </c>
      <c r="G50" s="7026">
        <v>20</v>
      </c>
      <c r="H50" s="7027" t="s">
        <v>383</v>
      </c>
      <c r="I50" s="7028" t="s">
        <v>387</v>
      </c>
      <c r="J50" s="7029"/>
      <c r="K50" s="7030"/>
    </row>
    <row r="51" ht="22.5" customHeight="1">
      <c r="A51" s="7031" t="s">
        <v>388</v>
      </c>
      <c r="B51" s="7032" t="s">
        <v>389</v>
      </c>
      <c r="C51" s="7033" t="s">
        <v>79</v>
      </c>
      <c r="D51" s="706">
        <v>120358073.22</v>
      </c>
      <c r="E51" s="7034"/>
      <c r="F51" s="7035"/>
      <c r="G51" s="7036"/>
      <c r="H51" s="7037"/>
      <c r="I51" s="7038"/>
      <c r="J51" s="7039"/>
      <c r="K51" s="7040"/>
    </row>
    <row r="52" ht="22.5" customHeight="1">
      <c r="A52" s="7041"/>
      <c r="B52" s="7042"/>
      <c r="C52" s="7043" t="s">
        <v>80</v>
      </c>
      <c r="D52" s="706">
        <v>108711684.86</v>
      </c>
      <c r="E52" s="7044"/>
      <c r="F52" s="7045"/>
      <c r="G52" s="7046"/>
      <c r="H52" s="7047"/>
      <c r="I52" s="7048"/>
      <c r="J52" s="7049"/>
      <c r="K52" s="7050"/>
    </row>
    <row r="53" ht="22.5" customHeight="1">
      <c r="A53" s="7051"/>
      <c r="B53" s="7052"/>
      <c r="C53" s="7053" t="s">
        <v>81</v>
      </c>
      <c r="D53" s="706">
        <f>IF(D51=0,0,ROUND(D52/D51*100,2))</f>
        <v>90.32</v>
      </c>
      <c r="E53" s="7054" t="s">
        <v>22</v>
      </c>
      <c r="F53" s="7055">
        <v>95</v>
      </c>
      <c r="G53" s="7056">
        <v>105</v>
      </c>
      <c r="H53" s="7057" t="s">
        <v>383</v>
      </c>
      <c r="I53" s="7058" t="s">
        <v>390</v>
      </c>
      <c r="J53" s="7059"/>
      <c r="K53" s="7060"/>
    </row>
    <row r="54" ht="22.5" customHeight="1">
      <c r="A54" s="7061"/>
      <c r="B54" s="7062"/>
      <c r="C54" s="7063" t="s">
        <v>82</v>
      </c>
      <c r="D54" s="706">
        <v>107576995.36</v>
      </c>
      <c r="E54" s="7064"/>
      <c r="F54" s="7065"/>
      <c r="G54" s="7066"/>
      <c r="H54" s="7067"/>
      <c r="I54" s="7068"/>
      <c r="J54" s="7069"/>
      <c r="K54" s="7070"/>
    </row>
    <row r="55" ht="22.5" customHeight="1">
      <c r="A55" s="7071"/>
      <c r="B55" s="7072"/>
      <c r="C55" s="7073" t="s">
        <v>83</v>
      </c>
      <c r="D55" s="706">
        <f>IF(D54=0,0,ROUND((D52/D54-1)*100,2))</f>
        <v>1.05</v>
      </c>
      <c r="E55" s="7074" t="s">
        <v>22</v>
      </c>
      <c r="F55" s="7075">
        <v>3</v>
      </c>
      <c r="G55" s="7076">
        <v>20</v>
      </c>
      <c r="H55" s="7077" t="s">
        <v>383</v>
      </c>
      <c r="I55" s="7078" t="s">
        <v>391</v>
      </c>
      <c r="J55" s="7079"/>
      <c r="K55" s="7080"/>
    </row>
    <row r="56" ht="22.5" customHeight="1">
      <c r="A56" s="7081" t="s">
        <v>392</v>
      </c>
      <c r="B56" s="7082" t="s">
        <v>393</v>
      </c>
      <c r="C56" s="7083" t="s">
        <v>79</v>
      </c>
      <c r="D56" s="706">
        <v>119584433.91</v>
      </c>
      <c r="E56" s="7084"/>
      <c r="F56" s="7085"/>
      <c r="G56" s="7086"/>
      <c r="H56" s="7087"/>
      <c r="I56" s="7088"/>
      <c r="J56" s="7089"/>
      <c r="K56" s="7090"/>
    </row>
    <row r="57" ht="22.5" customHeight="1">
      <c r="A57" s="7091"/>
      <c r="B57" s="7092"/>
      <c r="C57" s="7093" t="s">
        <v>80</v>
      </c>
      <c r="D57" s="706">
        <v>108699242.86</v>
      </c>
      <c r="E57" s="7094"/>
      <c r="F57" s="7095"/>
      <c r="G57" s="7096"/>
      <c r="H57" s="7097"/>
      <c r="I57" s="7098"/>
      <c r="J57" s="7099"/>
      <c r="K57" s="7100"/>
    </row>
    <row r="58" ht="22.5" customHeight="1">
      <c r="A58" s="7101"/>
      <c r="B58" s="7102"/>
      <c r="C58" s="7103" t="s">
        <v>81</v>
      </c>
      <c r="D58" s="706">
        <f>IF(D56=0,0,ROUND(D57/D56*100,2))</f>
        <v>90.9</v>
      </c>
      <c r="E58" s="7104" t="s">
        <v>22</v>
      </c>
      <c r="F58" s="7105">
        <v>95</v>
      </c>
      <c r="G58" s="7106">
        <v>105</v>
      </c>
      <c r="H58" s="7107" t="s">
        <v>383</v>
      </c>
      <c r="I58" s="7108" t="s">
        <v>394</v>
      </c>
      <c r="J58" s="7109"/>
      <c r="K58" s="7110"/>
    </row>
    <row r="59" ht="22.5" customHeight="1">
      <c r="A59" s="7111"/>
      <c r="B59" s="7112"/>
      <c r="C59" s="7113" t="s">
        <v>82</v>
      </c>
      <c r="D59" s="706">
        <v>107510654.36</v>
      </c>
      <c r="E59" s="7114"/>
      <c r="F59" s="7115"/>
      <c r="G59" s="7116"/>
      <c r="H59" s="7117"/>
      <c r="I59" s="7118"/>
      <c r="J59" s="7119"/>
      <c r="K59" s="7120"/>
    </row>
    <row r="60" ht="27" customHeight="1">
      <c r="A60" s="7121"/>
      <c r="B60" s="7122"/>
      <c r="C60" s="7123" t="s">
        <v>83</v>
      </c>
      <c r="D60" s="706">
        <f>IF(D59=0,0,ROUND((D57/D59-1)*100,2))</f>
        <v>1.11</v>
      </c>
      <c r="E60" s="7124" t="s">
        <v>22</v>
      </c>
      <c r="F60" s="7125">
        <v>3</v>
      </c>
      <c r="G60" s="7126">
        <v>20</v>
      </c>
      <c r="H60" s="7127" t="s">
        <v>383</v>
      </c>
      <c r="I60" s="7128" t="s">
        <v>395</v>
      </c>
      <c r="J60" s="7129"/>
      <c r="K60" s="7130"/>
    </row>
    <row r="61" ht="22.5" customHeight="1">
      <c r="A61" s="7131" t="s">
        <v>90</v>
      </c>
      <c r="B61" s="7132" t="s">
        <v>396</v>
      </c>
      <c r="C61" s="7133" t="s">
        <v>80</v>
      </c>
      <c r="D61" s="706">
        <v>12442</v>
      </c>
      <c r="E61" s="7134"/>
      <c r="F61" s="7135"/>
      <c r="G61" s="7136"/>
      <c r="H61" s="7137"/>
      <c r="I61" s="7138"/>
      <c r="J61" s="7139"/>
      <c r="K61" s="7140"/>
    </row>
    <row r="62" ht="22.5" customHeight="1">
      <c r="A62" s="7141"/>
      <c r="B62" s="7142"/>
      <c r="C62" s="7143" t="s">
        <v>82</v>
      </c>
      <c r="D62" s="706">
        <v>66341</v>
      </c>
      <c r="E62" s="7144"/>
      <c r="F62" s="7145"/>
      <c r="G62" s="7146"/>
      <c r="H62" s="7147"/>
      <c r="I62" s="7148"/>
      <c r="J62" s="7149"/>
      <c r="K62" s="7150"/>
    </row>
    <row r="63" ht="22.5" customHeight="1">
      <c r="A63" s="7151"/>
      <c r="B63" s="7152"/>
      <c r="C63" s="7153" t="s">
        <v>83</v>
      </c>
      <c r="D63" s="706">
        <f>IF(D62=0,0,ROUND((D61/D62-1)*100,2))</f>
        <v>-81.25</v>
      </c>
      <c r="E63" s="7154"/>
      <c r="F63" s="7155"/>
      <c r="G63" s="7156"/>
      <c r="H63" s="7157"/>
      <c r="I63" s="7158"/>
      <c r="J63" s="7159"/>
      <c r="K63" s="7160"/>
    </row>
    <row r="64" ht="22.5" customHeight="1">
      <c r="A64" s="7161" t="s">
        <v>93</v>
      </c>
      <c r="B64" s="7162" t="s">
        <v>397</v>
      </c>
      <c r="C64" s="7163" t="s">
        <v>80</v>
      </c>
      <c r="D64" s="706">
        <v>0</v>
      </c>
      <c r="E64" s="7164"/>
      <c r="F64" s="7165"/>
      <c r="G64" s="7166"/>
      <c r="H64" s="7167"/>
      <c r="I64" s="7168"/>
      <c r="J64" s="7169"/>
      <c r="K64" s="7170"/>
    </row>
    <row r="65" ht="22.5" customHeight="1">
      <c r="A65" s="7171"/>
      <c r="B65" s="7172"/>
      <c r="C65" s="7173" t="s">
        <v>82</v>
      </c>
      <c r="D65" s="706">
        <v>0</v>
      </c>
      <c r="E65" s="7174"/>
      <c r="F65" s="7175"/>
      <c r="G65" s="7176"/>
      <c r="H65" s="7177"/>
      <c r="I65" s="7178"/>
      <c r="J65" s="7179"/>
      <c r="K65" s="7180"/>
    </row>
    <row r="66" ht="22.5" customHeight="1">
      <c r="A66" s="7181"/>
      <c r="B66" s="7182"/>
      <c r="C66" s="7183" t="s">
        <v>83</v>
      </c>
      <c r="D66" s="706">
        <f>IF(D65=0,0,ROUND((D64/D65-1)*100,2))</f>
        <v>0</v>
      </c>
      <c r="E66" s="7184"/>
      <c r="F66" s="7185"/>
      <c r="G66" s="7186"/>
      <c r="H66" s="7187"/>
      <c r="I66" s="7188"/>
      <c r="J66" s="7189"/>
      <c r="K66" s="7190"/>
    </row>
    <row r="67" ht="22.5" customHeight="1">
      <c r="A67" s="7191" t="s">
        <v>344</v>
      </c>
      <c r="B67" s="7192" t="s">
        <v>398</v>
      </c>
      <c r="C67" s="7193" t="s">
        <v>80</v>
      </c>
      <c r="D67" s="706">
        <v>0</v>
      </c>
      <c r="E67" s="7194"/>
      <c r="F67" s="7195"/>
      <c r="G67" s="7196"/>
      <c r="H67" s="7197"/>
      <c r="I67" s="7198"/>
      <c r="J67" s="7199"/>
      <c r="K67" s="7200"/>
    </row>
    <row r="68" ht="22.5" customHeight="1">
      <c r="A68" s="7201"/>
      <c r="B68" s="7202"/>
      <c r="C68" s="7203" t="s">
        <v>82</v>
      </c>
      <c r="D68" s="706">
        <v>0</v>
      </c>
      <c r="E68" s="7204"/>
      <c r="F68" s="7205"/>
      <c r="G68" s="7206"/>
      <c r="H68" s="7207"/>
      <c r="I68" s="7208"/>
      <c r="J68" s="7209"/>
      <c r="K68" s="7210"/>
    </row>
    <row r="69" ht="22.5" customHeight="1">
      <c r="A69" s="7211"/>
      <c r="B69" s="7212"/>
      <c r="C69" s="7213" t="s">
        <v>83</v>
      </c>
      <c r="D69" s="706">
        <f>IF(D68=0,0,ROUND((D67/D68-1)*100,2))</f>
        <v>0</v>
      </c>
      <c r="E69" s="7214"/>
      <c r="F69" s="7215"/>
      <c r="G69" s="7216"/>
      <c r="H69" s="7217"/>
      <c r="I69" s="7218"/>
      <c r="J69" s="7219"/>
      <c r="K69" s="7220"/>
    </row>
    <row r="70" ht="22.5" customHeight="1">
      <c r="A70" s="7221" t="s">
        <v>99</v>
      </c>
      <c r="B70" s="7222" t="s">
        <v>399</v>
      </c>
      <c r="C70" s="7223" t="s">
        <v>79</v>
      </c>
      <c r="D70" s="706">
        <v>546206.85</v>
      </c>
      <c r="E70" s="7224"/>
      <c r="F70" s="7225"/>
      <c r="G70" s="7226"/>
      <c r="H70" s="7227"/>
      <c r="I70" s="7228"/>
      <c r="J70" s="7229"/>
      <c r="K70" s="7230"/>
    </row>
    <row r="71" ht="22.5" customHeight="1">
      <c r="A71" s="7231"/>
      <c r="B71" s="7232"/>
      <c r="C71" s="7233" t="s">
        <v>80</v>
      </c>
      <c r="D71" s="706">
        <v>0</v>
      </c>
      <c r="E71" s="7234"/>
      <c r="F71" s="7235"/>
      <c r="G71" s="7236"/>
      <c r="H71" s="7237"/>
      <c r="I71" s="7238"/>
      <c r="J71" s="7239"/>
      <c r="K71" s="7240"/>
    </row>
    <row r="72" ht="22.5" customHeight="1">
      <c r="A72" s="7241"/>
      <c r="B72" s="7242"/>
      <c r="C72" s="7243" t="s">
        <v>400</v>
      </c>
      <c r="D72" s="706">
        <v>0</v>
      </c>
      <c r="E72" s="7244"/>
      <c r="F72" s="7245"/>
      <c r="G72" s="7246"/>
      <c r="H72" s="7247"/>
      <c r="I72" s="7248"/>
      <c r="J72" s="7249"/>
      <c r="K72" s="7250"/>
    </row>
    <row r="73" ht="22.5" customHeight="1">
      <c r="A73" s="7251"/>
      <c r="B73" s="7252"/>
      <c r="C73" s="7253" t="s">
        <v>401</v>
      </c>
      <c r="D73" s="706">
        <f>D71-D72</f>
        <v>0</v>
      </c>
      <c r="E73" s="7254" t="s">
        <v>22</v>
      </c>
      <c r="F73" s="7255">
        <v>0</v>
      </c>
      <c r="G73" s="7256">
        <v>0</v>
      </c>
      <c r="H73" s="7257" t="s">
        <v>23</v>
      </c>
      <c r="I73" s="7258"/>
      <c r="J73" s="7259"/>
      <c r="K73" s="7260"/>
    </row>
    <row r="74" ht="22.5" customHeight="1">
      <c r="A74" s="7261"/>
      <c r="B74" s="7262"/>
      <c r="C74" s="7263" t="s">
        <v>81</v>
      </c>
      <c r="D74" s="706">
        <f>IF(D70=0,0,ROUND(D71/D70*100,2))</f>
        <v>0</v>
      </c>
      <c r="E74" s="7264" t="s">
        <v>22</v>
      </c>
      <c r="F74" s="7265">
        <v>95</v>
      </c>
      <c r="G74" s="7266">
        <v>105</v>
      </c>
      <c r="H74" s="7267" t="s">
        <v>383</v>
      </c>
      <c r="I74" s="7268" t="s">
        <v>402</v>
      </c>
      <c r="J74" s="7269"/>
      <c r="K74" s="7270"/>
    </row>
    <row r="75" ht="22.5" customHeight="1">
      <c r="A75" s="7271" t="s">
        <v>106</v>
      </c>
      <c r="B75" s="7272" t="s">
        <v>403</v>
      </c>
      <c r="C75" s="7273" t="s">
        <v>79</v>
      </c>
      <c r="D75" s="706">
        <v>150525.54</v>
      </c>
      <c r="E75" s="7274"/>
      <c r="F75" s="7275"/>
      <c r="G75" s="7276"/>
      <c r="H75" s="7277"/>
      <c r="I75" s="7278"/>
      <c r="J75" s="7279"/>
      <c r="K75" s="7280"/>
    </row>
    <row r="76" ht="22.5" customHeight="1">
      <c r="A76" s="7281"/>
      <c r="B76" s="7282"/>
      <c r="C76" s="7283" t="s">
        <v>80</v>
      </c>
      <c r="D76" s="706">
        <v>107696.02</v>
      </c>
      <c r="E76" s="7284"/>
      <c r="F76" s="7285"/>
      <c r="G76" s="7286"/>
      <c r="H76" s="7287"/>
      <c r="I76" s="7288"/>
      <c r="J76" s="7289"/>
      <c r="K76" s="7290"/>
    </row>
    <row r="77" ht="22.5" customHeight="1">
      <c r="A77" s="7291"/>
      <c r="B77" s="7292"/>
      <c r="C77" s="7293" t="s">
        <v>81</v>
      </c>
      <c r="D77" s="706">
        <f>IF(D75=0,0,ROUND(D76/D75*100,2))</f>
        <v>71.55</v>
      </c>
      <c r="E77" s="7294"/>
      <c r="F77" s="7295"/>
      <c r="G77" s="7296"/>
      <c r="H77" s="7297"/>
      <c r="I77" s="7298"/>
      <c r="J77" s="7299"/>
      <c r="K77" s="7300"/>
    </row>
    <row r="78" ht="22.5" customHeight="1">
      <c r="A78" s="7301"/>
      <c r="B78" s="7302"/>
      <c r="C78" s="7303" t="s">
        <v>82</v>
      </c>
      <c r="D78" s="706">
        <v>46979.94</v>
      </c>
      <c r="E78" s="7304"/>
      <c r="F78" s="7305"/>
      <c r="G78" s="7306"/>
      <c r="H78" s="7307"/>
      <c r="I78" s="7308"/>
      <c r="J78" s="7309"/>
      <c r="K78" s="7310"/>
    </row>
    <row r="79" ht="22.5" customHeight="1">
      <c r="A79" s="7311"/>
      <c r="B79" s="7312"/>
      <c r="C79" s="7313" t="s">
        <v>83</v>
      </c>
      <c r="D79" s="706">
        <f>IF(D78=0,0,ROUND((D76/D78-1)*100,2))</f>
        <v>129.24</v>
      </c>
      <c r="E79" s="7314" t="s">
        <v>22</v>
      </c>
      <c r="F79" s="7315">
        <v>-30</v>
      </c>
      <c r="G79" s="7316">
        <v>30</v>
      </c>
      <c r="H79" s="7317" t="s">
        <v>383</v>
      </c>
      <c r="I79" s="7318" t="s">
        <v>404</v>
      </c>
      <c r="J79" s="7319"/>
      <c r="K79" s="7320"/>
    </row>
    <row r="80" ht="22.5" customHeight="1">
      <c r="A80" s="7321" t="s">
        <v>108</v>
      </c>
      <c r="B80" s="7322" t="s">
        <v>78</v>
      </c>
      <c r="C80" s="7323" t="s">
        <v>79</v>
      </c>
      <c r="D80" s="706">
        <v>121418281.69</v>
      </c>
      <c r="E80" s="7324"/>
      <c r="F80" s="7325"/>
      <c r="G80" s="7326"/>
      <c r="H80" s="7327"/>
      <c r="I80" s="7328"/>
      <c r="J80" s="7329"/>
      <c r="K80" s="7330"/>
    </row>
    <row r="81" ht="22.5" customHeight="1">
      <c r="A81" s="7331"/>
      <c r="B81" s="7332"/>
      <c r="C81" s="7333" t="s">
        <v>80</v>
      </c>
      <c r="D81" s="706">
        <v>109349970.45</v>
      </c>
      <c r="E81" s="7334"/>
      <c r="F81" s="7335"/>
      <c r="G81" s="7336"/>
      <c r="H81" s="7337"/>
      <c r="I81" s="7338"/>
      <c r="J81" s="7339"/>
      <c r="K81" s="7340"/>
    </row>
    <row r="82" ht="21.75" customHeight="1">
      <c r="A82" s="7341"/>
      <c r="B82" s="7342"/>
      <c r="C82" s="7343" t="s">
        <v>81</v>
      </c>
      <c r="D82" s="706">
        <f>IF(D80=0,0,ROUND(D81/D80*100,2))</f>
        <v>90.06</v>
      </c>
      <c r="E82" s="7344" t="s">
        <v>22</v>
      </c>
      <c r="F82" s="7345">
        <v>95</v>
      </c>
      <c r="G82" s="7346">
        <v>105</v>
      </c>
      <c r="H82" s="7347" t="s">
        <v>383</v>
      </c>
      <c r="I82" s="7348" t="s">
        <v>405</v>
      </c>
      <c r="J82" s="7349"/>
      <c r="K82" s="7350"/>
    </row>
    <row r="83" ht="22.5" customHeight="1">
      <c r="A83" s="7351"/>
      <c r="B83" s="7352"/>
      <c r="C83" s="7353" t="s">
        <v>82</v>
      </c>
      <c r="D83" s="706">
        <v>107933716.41</v>
      </c>
      <c r="E83" s="7354"/>
      <c r="F83" s="7355"/>
      <c r="G83" s="7356"/>
      <c r="H83" s="7357"/>
      <c r="I83" s="7358"/>
      <c r="J83" s="7359"/>
      <c r="K83" s="7360"/>
    </row>
    <row r="84" ht="22.5" customHeight="1">
      <c r="A84" s="7361"/>
      <c r="B84" s="7362"/>
      <c r="C84" s="7363" t="s">
        <v>83</v>
      </c>
      <c r="D84" s="706">
        <f>IF(D83=0,0,ROUND((D81/D83-1)*100,2))</f>
        <v>1.31</v>
      </c>
      <c r="E84" s="7364" t="s">
        <v>22</v>
      </c>
      <c r="F84" s="7365">
        <v>0</v>
      </c>
      <c r="G84" s="7366">
        <v>20</v>
      </c>
      <c r="H84" s="7367" t="s">
        <v>23</v>
      </c>
      <c r="I84" s="7368"/>
      <c r="J84" s="7369"/>
      <c r="K84" s="7370"/>
    </row>
    <row r="85" ht="22.5" customHeight="1">
      <c r="A85" s="7371" t="s">
        <v>406</v>
      </c>
      <c r="B85" s="7372" t="s">
        <v>407</v>
      </c>
      <c r="C85" s="7373" t="s">
        <v>79</v>
      </c>
      <c r="D85" s="706">
        <v>41859780.07</v>
      </c>
      <c r="E85" s="7374"/>
      <c r="F85" s="7375"/>
      <c r="G85" s="7376"/>
      <c r="H85" s="7377"/>
      <c r="I85" s="7378"/>
      <c r="J85" s="7379"/>
      <c r="K85" s="7380"/>
    </row>
    <row r="86" ht="22.5" customHeight="1">
      <c r="A86" s="7381"/>
      <c r="B86" s="7382"/>
      <c r="C86" s="7383" t="s">
        <v>80</v>
      </c>
      <c r="D86" s="706">
        <v>42611217.39</v>
      </c>
      <c r="E86" s="7384"/>
      <c r="F86" s="7385"/>
      <c r="G86" s="7386"/>
      <c r="H86" s="7387"/>
      <c r="I86" s="7388"/>
      <c r="J86" s="7389"/>
      <c r="K86" s="7390"/>
    </row>
    <row r="87" ht="22.5" customHeight="1">
      <c r="A87" s="7391"/>
      <c r="B87" s="7392"/>
      <c r="C87" s="7393" t="s">
        <v>81</v>
      </c>
      <c r="D87" s="706">
        <f>IF(D85=0,0,ROUND(D86/D85*100,2))</f>
        <v>101.8</v>
      </c>
      <c r="E87" s="7394" t="s">
        <v>22</v>
      </c>
      <c r="F87" s="7395">
        <v>95</v>
      </c>
      <c r="G87" s="7396">
        <v>105</v>
      </c>
      <c r="H87" s="7397" t="s">
        <v>23</v>
      </c>
      <c r="I87" s="7398"/>
      <c r="J87" s="7399"/>
      <c r="K87" s="7400"/>
    </row>
    <row r="88" ht="22.5" customHeight="1">
      <c r="A88" s="7401"/>
      <c r="B88" s="7402"/>
      <c r="C88" s="7403" t="s">
        <v>82</v>
      </c>
      <c r="D88" s="706">
        <v>39092523.17</v>
      </c>
      <c r="E88" s="7404"/>
      <c r="F88" s="7405"/>
      <c r="G88" s="7406"/>
      <c r="H88" s="7407"/>
      <c r="I88" s="7408"/>
      <c r="J88" s="7409"/>
      <c r="K88" s="7410"/>
    </row>
    <row r="89" ht="22.5" customHeight="1">
      <c r="A89" s="7411"/>
      <c r="B89" s="7412"/>
      <c r="C89" s="7413" t="s">
        <v>83</v>
      </c>
      <c r="D89" s="706">
        <f>IF(D88=0,0,ROUND((D86/D88-1)*100,2))</f>
        <v>9</v>
      </c>
      <c r="E89" s="7414" t="s">
        <v>22</v>
      </c>
      <c r="F89" s="7415">
        <v>0</v>
      </c>
      <c r="G89" s="7416">
        <v>10</v>
      </c>
      <c r="H89" s="7417" t="s">
        <v>23</v>
      </c>
      <c r="I89" s="7418"/>
      <c r="J89" s="7419"/>
      <c r="K89" s="7420"/>
    </row>
    <row r="90" ht="22.5" customHeight="1">
      <c r="A90" s="7421" t="s">
        <v>408</v>
      </c>
      <c r="B90" s="7422" t="s">
        <v>409</v>
      </c>
      <c r="C90" s="7423" t="s">
        <v>79</v>
      </c>
      <c r="D90" s="706">
        <v>13114952.72</v>
      </c>
      <c r="E90" s="7424"/>
      <c r="F90" s="7425"/>
      <c r="G90" s="7426"/>
      <c r="H90" s="7427"/>
      <c r="I90" s="7428"/>
      <c r="J90" s="7429"/>
      <c r="K90" s="7430"/>
    </row>
    <row r="91" ht="22.5" customHeight="1">
      <c r="A91" s="7431"/>
      <c r="B91" s="7432"/>
      <c r="C91" s="7433" t="s">
        <v>80</v>
      </c>
      <c r="D91" s="706">
        <v>11009469.57</v>
      </c>
      <c r="E91" s="7434"/>
      <c r="F91" s="7435"/>
      <c r="G91" s="7436"/>
      <c r="H91" s="7437"/>
      <c r="I91" s="7438"/>
      <c r="J91" s="7439"/>
      <c r="K91" s="7440"/>
    </row>
    <row r="92" ht="21.75" customHeight="1">
      <c r="A92" s="7441"/>
      <c r="B92" s="7442"/>
      <c r="C92" s="7443" t="s">
        <v>81</v>
      </c>
      <c r="D92" s="706">
        <f>IF(D90=0,0,ROUND(D91/D90*100,2))</f>
        <v>83.95</v>
      </c>
      <c r="E92" s="7444" t="s">
        <v>22</v>
      </c>
      <c r="F92" s="7445">
        <v>95</v>
      </c>
      <c r="G92" s="7446">
        <v>105</v>
      </c>
      <c r="H92" s="7447" t="s">
        <v>383</v>
      </c>
      <c r="I92" s="7448" t="s">
        <v>410</v>
      </c>
      <c r="J92" s="7449"/>
      <c r="K92" s="7450"/>
    </row>
    <row r="93" ht="22.5" customHeight="1">
      <c r="A93" s="7451"/>
      <c r="B93" s="7452"/>
      <c r="C93" s="7453" t="s">
        <v>82</v>
      </c>
      <c r="D93" s="706">
        <v>14135469.72</v>
      </c>
      <c r="E93" s="7454"/>
      <c r="F93" s="7455"/>
      <c r="G93" s="7456"/>
      <c r="H93" s="7457"/>
      <c r="I93" s="7458"/>
      <c r="J93" s="7459"/>
      <c r="K93" s="7460"/>
    </row>
    <row r="94" ht="22.5" customHeight="1">
      <c r="A94" s="7461"/>
      <c r="B94" s="7462"/>
      <c r="C94" s="7463" t="s">
        <v>83</v>
      </c>
      <c r="D94" s="706">
        <f>IF(D93=0,0,ROUND(((D91+D111)/D93-1)*100,2))</f>
        <v>-10.17</v>
      </c>
      <c r="E94" s="7464" t="s">
        <v>22</v>
      </c>
      <c r="F94" s="7465">
        <v>0</v>
      </c>
      <c r="G94" s="7466">
        <v>10</v>
      </c>
      <c r="H94" s="7467" t="s">
        <v>383</v>
      </c>
      <c r="I94" s="7468" t="s">
        <v>411</v>
      </c>
      <c r="J94" s="7469"/>
      <c r="K94" s="7470"/>
    </row>
    <row r="95" ht="22.5" customHeight="1">
      <c r="A95" s="7471" t="s">
        <v>412</v>
      </c>
      <c r="B95" s="7472" t="s">
        <v>413</v>
      </c>
      <c r="C95" s="7473" t="s">
        <v>79</v>
      </c>
      <c r="D95" s="706">
        <v>23570689.25</v>
      </c>
      <c r="E95" s="7474"/>
      <c r="F95" s="7475"/>
      <c r="G95" s="7476"/>
      <c r="H95" s="7477"/>
      <c r="I95" s="7478"/>
      <c r="J95" s="7479"/>
      <c r="K95" s="7480"/>
    </row>
    <row r="96" ht="22.5" customHeight="1">
      <c r="A96" s="7481"/>
      <c r="B96" s="7482"/>
      <c r="C96" s="7483" t="s">
        <v>80</v>
      </c>
      <c r="D96" s="706">
        <v>25679908.38</v>
      </c>
      <c r="E96" s="7484"/>
      <c r="F96" s="7485"/>
      <c r="G96" s="7486"/>
      <c r="H96" s="7487"/>
      <c r="I96" s="7488"/>
      <c r="J96" s="7489"/>
      <c r="K96" s="7490"/>
    </row>
    <row r="97" ht="22.5" customHeight="1">
      <c r="A97" s="7491"/>
      <c r="B97" s="7492"/>
      <c r="C97" s="7493" t="s">
        <v>81</v>
      </c>
      <c r="D97" s="706">
        <f>IF(D95=0,0,ROUND(D96/D95*100,2))</f>
        <v>108.95</v>
      </c>
      <c r="E97" s="7494" t="s">
        <v>22</v>
      </c>
      <c r="F97" s="7495">
        <v>95</v>
      </c>
      <c r="G97" s="7496">
        <v>105</v>
      </c>
      <c r="H97" s="7497" t="s">
        <v>383</v>
      </c>
      <c r="I97" s="7498" t="s">
        <v>414</v>
      </c>
      <c r="J97" s="7499"/>
      <c r="K97" s="7500"/>
    </row>
    <row r="98" ht="22.5" customHeight="1">
      <c r="A98" s="7501"/>
      <c r="B98" s="7502"/>
      <c r="C98" s="7503" t="s">
        <v>82</v>
      </c>
      <c r="D98" s="706">
        <v>18060399.98</v>
      </c>
      <c r="E98" s="7504"/>
      <c r="F98" s="7505"/>
      <c r="G98" s="7506"/>
      <c r="H98" s="7507"/>
      <c r="I98" s="7508"/>
      <c r="J98" s="7509"/>
      <c r="K98" s="7510"/>
    </row>
    <row r="99" ht="22.5" customHeight="1">
      <c r="A99" s="7511"/>
      <c r="B99" s="7512"/>
      <c r="C99" s="7513" t="s">
        <v>83</v>
      </c>
      <c r="D99" s="706">
        <f>IF(D98=0,0,ROUND(((D96+D111)/D98-1)*100,2))</f>
        <v>51.54</v>
      </c>
      <c r="E99" s="7514" t="s">
        <v>22</v>
      </c>
      <c r="F99" s="7515">
        <v>0</v>
      </c>
      <c r="G99" s="7516">
        <v>10</v>
      </c>
      <c r="H99" s="7517" t="s">
        <v>383</v>
      </c>
      <c r="I99" s="7518" t="s">
        <v>415</v>
      </c>
      <c r="J99" s="7519"/>
      <c r="K99" s="7520"/>
    </row>
    <row r="100" ht="22.5" customHeight="1">
      <c r="A100" s="7521" t="s">
        <v>416</v>
      </c>
      <c r="B100" s="7522" t="s">
        <v>417</v>
      </c>
      <c r="C100" s="7523" t="s">
        <v>79</v>
      </c>
      <c r="D100" s="706">
        <v>449886.21</v>
      </c>
      <c r="E100" s="7524"/>
      <c r="F100" s="7525"/>
      <c r="G100" s="7526"/>
      <c r="H100" s="7527"/>
      <c r="I100" s="7528"/>
      <c r="J100" s="7529"/>
      <c r="K100" s="7530"/>
    </row>
    <row r="101" ht="22.5" customHeight="1">
      <c r="A101" s="7531"/>
      <c r="B101" s="7532"/>
      <c r="C101" s="7533" t="s">
        <v>80</v>
      </c>
      <c r="D101" s="706">
        <v>425067.48</v>
      </c>
      <c r="E101" s="7534"/>
      <c r="F101" s="7535"/>
      <c r="G101" s="7536"/>
      <c r="H101" s="7537"/>
      <c r="I101" s="7538"/>
      <c r="J101" s="7539"/>
      <c r="K101" s="7540"/>
    </row>
    <row r="102" ht="22.5" customHeight="1">
      <c r="A102" s="7541"/>
      <c r="B102" s="7542"/>
      <c r="C102" s="7543" t="s">
        <v>81</v>
      </c>
      <c r="D102" s="706">
        <f>IF(D100=0,0,ROUND(D101/D100*100,2))</f>
        <v>94.48</v>
      </c>
      <c r="E102" s="7544" t="s">
        <v>22</v>
      </c>
      <c r="F102" s="7545">
        <v>95</v>
      </c>
      <c r="G102" s="7546">
        <v>105</v>
      </c>
      <c r="H102" s="7547" t="s">
        <v>383</v>
      </c>
      <c r="I102" s="7548" t="s">
        <v>414</v>
      </c>
      <c r="J102" s="7549"/>
      <c r="K102" s="7550"/>
    </row>
    <row r="103" ht="22.5" customHeight="1">
      <c r="A103" s="7551"/>
      <c r="B103" s="7552"/>
      <c r="C103" s="7553" t="s">
        <v>82</v>
      </c>
      <c r="D103" s="706">
        <v>564630.78</v>
      </c>
      <c r="E103" s="7554"/>
      <c r="F103" s="7555"/>
      <c r="G103" s="7556"/>
      <c r="H103" s="7557"/>
      <c r="I103" s="7558"/>
      <c r="J103" s="7559"/>
      <c r="K103" s="7560"/>
    </row>
    <row r="104" ht="22.5" customHeight="1">
      <c r="A104" s="7561"/>
      <c r="B104" s="7562"/>
      <c r="C104" s="7563" t="s">
        <v>83</v>
      </c>
      <c r="D104" s="706">
        <f>IF(D103=0,0,ROUND((D101/D103-1)*100,2))</f>
        <v>-24.72</v>
      </c>
      <c r="E104" s="7564" t="s">
        <v>22</v>
      </c>
      <c r="F104" s="7565">
        <v>-10</v>
      </c>
      <c r="G104" s="7566">
        <v>20</v>
      </c>
      <c r="H104" s="7567" t="s">
        <v>383</v>
      </c>
      <c r="I104" s="7568" t="s">
        <v>415</v>
      </c>
      <c r="J104" s="7569"/>
      <c r="K104" s="7570"/>
    </row>
    <row r="105" ht="22.5" customHeight="1">
      <c r="A105" s="7571" t="s">
        <v>418</v>
      </c>
      <c r="B105" s="7572" t="s">
        <v>419</v>
      </c>
      <c r="C105" s="7573" t="s">
        <v>79</v>
      </c>
      <c r="D105" s="706">
        <v>4103868.38</v>
      </c>
      <c r="E105" s="7574"/>
      <c r="F105" s="7575"/>
      <c r="G105" s="7576"/>
      <c r="H105" s="7577"/>
      <c r="I105" s="7578"/>
      <c r="J105" s="7579"/>
      <c r="K105" s="7580"/>
    </row>
    <row r="106" ht="22.5" customHeight="1">
      <c r="A106" s="7581"/>
      <c r="B106" s="7582"/>
      <c r="C106" s="7583" t="s">
        <v>80</v>
      </c>
      <c r="D106" s="4196">
        <v>3808616.39</v>
      </c>
      <c r="E106" s="7584"/>
      <c r="F106" s="7585"/>
      <c r="G106" s="7586"/>
      <c r="H106" s="7587"/>
      <c r="I106" s="7588"/>
      <c r="J106" s="7589"/>
      <c r="K106" s="7590"/>
    </row>
    <row r="107" ht="22.5" customHeight="1">
      <c r="A107" s="7591"/>
      <c r="B107" s="7592"/>
      <c r="C107" s="7593" t="s">
        <v>420</v>
      </c>
      <c r="D107" s="7594">
        <v>0</v>
      </c>
      <c r="E107" s="7595"/>
      <c r="F107" s="7596"/>
      <c r="G107" s="7597"/>
      <c r="H107" s="7598"/>
      <c r="I107" s="7599"/>
      <c r="J107" s="7600"/>
      <c r="K107" s="7601"/>
    </row>
    <row r="108" ht="22.5" customHeight="1">
      <c r="A108" s="7602"/>
      <c r="B108" s="7603"/>
      <c r="C108" s="7604" t="s">
        <v>81</v>
      </c>
      <c r="D108" s="4322">
        <f>IF(D105=0,0,ROUND(D106/D105*100,2))</f>
        <v>92.81</v>
      </c>
      <c r="E108" s="7605" t="s">
        <v>22</v>
      </c>
      <c r="F108" s="7606">
        <v>95</v>
      </c>
      <c r="G108" s="7607">
        <v>105</v>
      </c>
      <c r="H108" s="7608" t="s">
        <v>383</v>
      </c>
      <c r="I108" s="7609" t="s">
        <v>421</v>
      </c>
      <c r="J108" s="7610"/>
      <c r="K108" s="7611"/>
    </row>
    <row r="109" ht="22.5" customHeight="1">
      <c r="A109" s="7612"/>
      <c r="B109" s="7613"/>
      <c r="C109" s="7614" t="s">
        <v>82</v>
      </c>
      <c r="D109" s="706">
        <v>4548169.88</v>
      </c>
      <c r="E109" s="7615"/>
      <c r="F109" s="7616"/>
      <c r="G109" s="7617"/>
      <c r="H109" s="7618"/>
      <c r="I109" s="7619"/>
      <c r="J109" s="7620"/>
      <c r="K109" s="7621"/>
    </row>
    <row r="110" ht="22.5" customHeight="1">
      <c r="A110" s="7622"/>
      <c r="B110" s="7623"/>
      <c r="C110" s="7624" t="s">
        <v>83</v>
      </c>
      <c r="D110" s="706">
        <f>IF(D109=0,0,ROUND((D106/D109-1)*100,2))</f>
        <v>-16.26</v>
      </c>
      <c r="E110" s="7625" t="s">
        <v>22</v>
      </c>
      <c r="F110" s="7626">
        <v>-10</v>
      </c>
      <c r="G110" s="7627">
        <v>20</v>
      </c>
      <c r="H110" s="7628" t="s">
        <v>383</v>
      </c>
      <c r="I110" s="7629" t="s">
        <v>422</v>
      </c>
      <c r="J110" s="7630"/>
      <c r="K110" s="7631"/>
    </row>
    <row r="111" ht="22.5" customHeight="1">
      <c r="A111" s="7632" t="s">
        <v>423</v>
      </c>
      <c r="B111" s="7633" t="s">
        <v>424</v>
      </c>
      <c r="C111" s="7634" t="s">
        <v>80</v>
      </c>
      <c r="D111" s="4196">
        <v>1688155.57</v>
      </c>
      <c r="E111" s="7635"/>
      <c r="F111" s="7636"/>
      <c r="G111" s="7637"/>
      <c r="H111" s="7638"/>
      <c r="I111" s="7639"/>
      <c r="J111" s="7640"/>
      <c r="K111" s="7641"/>
    </row>
    <row r="112" ht="22.5" customHeight="1">
      <c r="A112" s="7642"/>
      <c r="B112" s="7643"/>
      <c r="C112" s="7644" t="s">
        <v>425</v>
      </c>
      <c r="D112" s="7645">
        <v>0</v>
      </c>
      <c r="E112" s="7646"/>
      <c r="F112" s="7647"/>
      <c r="G112" s="7648"/>
      <c r="H112" s="7649"/>
      <c r="I112" s="7650"/>
      <c r="J112" s="7651"/>
      <c r="K112" s="7652"/>
    </row>
    <row r="113" ht="22.5" customHeight="1">
      <c r="A113" s="7653"/>
      <c r="B113" s="7654"/>
      <c r="C113" s="7655" t="s">
        <v>426</v>
      </c>
      <c r="D113" s="7656">
        <v>0</v>
      </c>
      <c r="E113" s="7657"/>
      <c r="F113" s="7658"/>
      <c r="G113" s="7659"/>
      <c r="H113" s="7660"/>
      <c r="I113" s="7661"/>
      <c r="J113" s="7662"/>
      <c r="K113" s="7663"/>
    </row>
    <row r="114" ht="22.5" customHeight="1">
      <c r="A114" s="7664"/>
      <c r="B114" s="7665"/>
      <c r="C114" s="7666" t="s">
        <v>427</v>
      </c>
      <c r="D114" s="4196">
        <f>(D111-D112)-D113</f>
        <v>1688155.57</v>
      </c>
      <c r="E114" s="7667" t="s">
        <v>22</v>
      </c>
      <c r="F114" s="7668">
        <v>0</v>
      </c>
      <c r="G114" s="7669">
        <v>0</v>
      </c>
      <c r="H114" s="7670" t="s">
        <v>383</v>
      </c>
      <c r="I114" s="7671" t="s">
        <v>428</v>
      </c>
      <c r="J114" s="7672"/>
      <c r="K114" s="7673"/>
    </row>
    <row r="115" ht="22.5" customHeight="1">
      <c r="A115" s="7674" t="s">
        <v>116</v>
      </c>
      <c r="B115" s="7675" t="s">
        <v>429</v>
      </c>
      <c r="C115" s="7676" t="s">
        <v>79</v>
      </c>
      <c r="D115" s="4322">
        <v>2948.13</v>
      </c>
      <c r="E115" s="7677"/>
      <c r="F115" s="7678"/>
      <c r="G115" s="7679"/>
      <c r="H115" s="7680"/>
      <c r="I115" s="7681"/>
      <c r="J115" s="7682"/>
      <c r="K115" s="7683"/>
    </row>
    <row r="116" ht="22.5" customHeight="1">
      <c r="A116" s="7684"/>
      <c r="B116" s="7685"/>
      <c r="C116" s="7686" t="s">
        <v>80</v>
      </c>
      <c r="D116" s="706">
        <v>3834.23</v>
      </c>
      <c r="E116" s="7687"/>
      <c r="F116" s="7688"/>
      <c r="G116" s="7689"/>
      <c r="H116" s="7690"/>
      <c r="I116" s="7691"/>
      <c r="J116" s="7692"/>
      <c r="K116" s="7693"/>
    </row>
    <row r="117" ht="22.5" customHeight="1">
      <c r="A117" s="7694"/>
      <c r="B117" s="7695"/>
      <c r="C117" s="7696" t="s">
        <v>81</v>
      </c>
      <c r="D117" s="706">
        <f>IF(D115=0,0,ROUND(D116/D115*100,2))</f>
        <v>130.06</v>
      </c>
      <c r="E117" s="7697"/>
      <c r="F117" s="7698"/>
      <c r="G117" s="7699"/>
      <c r="H117" s="7700"/>
      <c r="I117" s="7701"/>
      <c r="J117" s="7702"/>
      <c r="K117" s="7703"/>
    </row>
    <row r="118" ht="22.5" customHeight="1">
      <c r="A118" s="7704"/>
      <c r="B118" s="7705"/>
      <c r="C118" s="7706" t="s">
        <v>82</v>
      </c>
      <c r="D118" s="706">
        <v>15864.78</v>
      </c>
      <c r="E118" s="7707"/>
      <c r="F118" s="7708"/>
      <c r="G118" s="7709"/>
      <c r="H118" s="7710"/>
      <c r="I118" s="7711"/>
      <c r="J118" s="7712"/>
      <c r="K118" s="7713"/>
    </row>
    <row r="119" ht="22.5" customHeight="1">
      <c r="A119" s="7714"/>
      <c r="B119" s="7715"/>
      <c r="C119" s="7716" t="s">
        <v>83</v>
      </c>
      <c r="D119" s="706">
        <f>IF(D118=0,0,ROUND((D116/D118-1)*100,2))</f>
        <v>-75.83</v>
      </c>
      <c r="E119" s="7717" t="s">
        <v>22</v>
      </c>
      <c r="F119" s="7718">
        <v>-30</v>
      </c>
      <c r="G119" s="7719">
        <v>30</v>
      </c>
      <c r="H119" s="7720" t="s">
        <v>383</v>
      </c>
      <c r="I119" s="7721" t="s">
        <v>430</v>
      </c>
      <c r="J119" s="7722"/>
      <c r="K119" s="7723"/>
    </row>
    <row r="120" ht="22.5" customHeight="1">
      <c r="A120" s="7724" t="s">
        <v>117</v>
      </c>
      <c r="B120" s="7725" t="s">
        <v>118</v>
      </c>
      <c r="C120" s="7726" t="s">
        <v>119</v>
      </c>
      <c r="D120" s="706">
        <v>-27531.81</v>
      </c>
      <c r="E120" s="7727" t="s">
        <v>22</v>
      </c>
      <c r="F120" s="7728">
        <v>0</v>
      </c>
      <c r="G120" s="7729"/>
      <c r="H120" s="7730" t="s">
        <v>383</v>
      </c>
      <c r="I120" s="7731" t="s">
        <v>431</v>
      </c>
      <c r="J120" s="7732"/>
      <c r="K120" s="7733"/>
    </row>
    <row r="121" ht="22.5" customHeight="1">
      <c r="A121" s="7734"/>
      <c r="B121" s="7735"/>
      <c r="C121" s="7736" t="s">
        <v>120</v>
      </c>
      <c r="D121" s="706">
        <v>345818.24</v>
      </c>
      <c r="E121" s="7737" t="s">
        <v>22</v>
      </c>
      <c r="F121" s="7738">
        <v>0</v>
      </c>
      <c r="G121" s="7739"/>
      <c r="H121" s="7740" t="s">
        <v>23</v>
      </c>
      <c r="I121" s="7741"/>
      <c r="J121" s="7742"/>
      <c r="K121" s="7743"/>
    </row>
    <row r="122" ht="22.5" customHeight="1">
      <c r="A122" s="7744"/>
      <c r="B122" s="7745"/>
      <c r="C122" s="7746" t="s">
        <v>121</v>
      </c>
      <c r="D122" s="706">
        <f>IF(D81=0,0,D121/D81)*12</f>
        <v>0.0379498857011351</v>
      </c>
      <c r="E122" s="7747" t="s">
        <v>22</v>
      </c>
      <c r="F122" s="7748">
        <v>6</v>
      </c>
      <c r="G122" s="7749"/>
      <c r="H122" s="7750" t="s">
        <v>383</v>
      </c>
      <c r="I122" s="7751" t="s">
        <v>432</v>
      </c>
      <c r="J122" s="7752"/>
      <c r="K122" s="7753"/>
    </row>
    <row r="123" ht="22.5" customHeight="1">
      <c r="A123" s="7754" t="s">
        <v>433</v>
      </c>
      <c r="B123" s="7755" t="s">
        <v>118</v>
      </c>
      <c r="C123" s="7756" t="s">
        <v>119</v>
      </c>
      <c r="D123" s="706">
        <v>-27531.81</v>
      </c>
      <c r="E123" s="7757" t="s">
        <v>22</v>
      </c>
      <c r="F123" s="7758">
        <v>0</v>
      </c>
      <c r="G123" s="7759"/>
      <c r="H123" s="7760" t="s">
        <v>383</v>
      </c>
      <c r="I123" s="7761" t="s">
        <v>434</v>
      </c>
      <c r="J123" s="7762"/>
      <c r="K123" s="7763"/>
    </row>
    <row r="124" ht="22.5" customHeight="1">
      <c r="A124" s="7764"/>
      <c r="B124" s="7765"/>
      <c r="C124" s="7766" t="s">
        <v>120</v>
      </c>
      <c r="D124" s="706">
        <v>186463.82</v>
      </c>
      <c r="E124" s="7767" t="s">
        <v>22</v>
      </c>
      <c r="F124" s="7768">
        <v>0</v>
      </c>
      <c r="G124" s="7769"/>
      <c r="H124" s="7770" t="s">
        <v>23</v>
      </c>
      <c r="I124" s="7771"/>
      <c r="J124" s="7772"/>
      <c r="K124" s="7773"/>
    </row>
    <row r="125" ht="22.5" customHeight="1">
      <c r="A125" s="7774"/>
      <c r="B125" s="7775"/>
      <c r="C125" s="7776" t="s">
        <v>121</v>
      </c>
      <c r="D125" s="706">
        <v>0.1</v>
      </c>
      <c r="E125" s="7777" t="s">
        <v>22</v>
      </c>
      <c r="F125" s="7778">
        <v>6</v>
      </c>
      <c r="G125" s="7779"/>
      <c r="H125" s="7780" t="s">
        <v>383</v>
      </c>
      <c r="I125" s="7781" t="s">
        <v>435</v>
      </c>
      <c r="J125" s="7782"/>
      <c r="K125" s="7783"/>
    </row>
    <row r="126" ht="22.5" customHeight="1">
      <c r="A126" s="7784" t="s">
        <v>122</v>
      </c>
      <c r="B126" s="7785"/>
      <c r="C126" s="7786"/>
      <c r="D126" s="7787"/>
      <c r="E126" s="7788"/>
      <c r="F126" s="7789"/>
      <c r="G126" s="7790"/>
      <c r="H126" s="7791"/>
      <c r="I126" s="7792"/>
      <c r="J126" s="7793"/>
      <c r="K126" s="7794"/>
    </row>
    <row r="127" ht="22.5" customHeight="1">
      <c r="A127" s="7795" t="s">
        <v>123</v>
      </c>
      <c r="B127" s="7796" t="s">
        <v>436</v>
      </c>
      <c r="C127" s="7797" t="s">
        <v>125</v>
      </c>
      <c r="D127" s="4104">
        <v>16935</v>
      </c>
      <c r="E127" s="7798"/>
      <c r="F127" s="7799"/>
      <c r="G127" s="7800"/>
      <c r="H127" s="7801"/>
      <c r="I127" s="7802"/>
      <c r="J127" s="7803"/>
      <c r="K127" s="7804"/>
    </row>
    <row r="128" ht="22.5" customHeight="1">
      <c r="A128" s="7805"/>
      <c r="B128" s="7806"/>
      <c r="C128" s="7807" t="s">
        <v>126</v>
      </c>
      <c r="D128" s="4104">
        <v>16545</v>
      </c>
      <c r="E128" s="7808"/>
      <c r="F128" s="7809"/>
      <c r="G128" s="7810"/>
      <c r="H128" s="7811"/>
      <c r="I128" s="7812"/>
      <c r="J128" s="7813"/>
      <c r="K128" s="7814"/>
    </row>
    <row r="129" ht="22.5" customHeight="1">
      <c r="A129" s="7815"/>
      <c r="B129" s="7816"/>
      <c r="C129" s="7817" t="s">
        <v>83</v>
      </c>
      <c r="D129" s="706">
        <f>IF(D128=0,0,ROUND((D127/D128-1)*100,2))</f>
        <v>2.36</v>
      </c>
      <c r="E129" s="7818" t="s">
        <v>22</v>
      </c>
      <c r="F129" s="7819">
        <v>0</v>
      </c>
      <c r="G129" s="7820">
        <v>10</v>
      </c>
      <c r="H129" s="7821" t="s">
        <v>23</v>
      </c>
      <c r="I129" s="7822"/>
      <c r="J129" s="7823"/>
      <c r="K129" s="7824"/>
    </row>
    <row r="130" ht="22.5" customHeight="1">
      <c r="A130" s="7825" t="s">
        <v>127</v>
      </c>
      <c r="B130" s="7826" t="s">
        <v>437</v>
      </c>
      <c r="C130" s="7827" t="s">
        <v>125</v>
      </c>
      <c r="D130" s="4104">
        <v>11518</v>
      </c>
      <c r="E130" s="7828"/>
      <c r="F130" s="7829"/>
      <c r="G130" s="7830"/>
      <c r="H130" s="7831"/>
      <c r="I130" s="7832"/>
      <c r="J130" s="7833"/>
      <c r="K130" s="7834"/>
    </row>
    <row r="131" ht="22.5" customHeight="1">
      <c r="A131" s="7835"/>
      <c r="B131" s="7836"/>
      <c r="C131" s="7837" t="s">
        <v>126</v>
      </c>
      <c r="D131" s="4104">
        <v>11336</v>
      </c>
      <c r="E131" s="7838"/>
      <c r="F131" s="7839"/>
      <c r="G131" s="7840"/>
      <c r="H131" s="7841"/>
      <c r="I131" s="7842"/>
      <c r="J131" s="7843"/>
      <c r="K131" s="7844"/>
    </row>
    <row r="132" ht="22.5" customHeight="1">
      <c r="A132" s="7845"/>
      <c r="B132" s="7846"/>
      <c r="C132" s="7847" t="s">
        <v>83</v>
      </c>
      <c r="D132" s="706">
        <f>IF(D131=0,0,ROUND((D130/D131-1)*100,2))</f>
        <v>1.61</v>
      </c>
      <c r="E132" s="7848" t="s">
        <v>22</v>
      </c>
      <c r="F132" s="7849">
        <v>0</v>
      </c>
      <c r="G132" s="7850">
        <v>10</v>
      </c>
      <c r="H132" s="7851" t="s">
        <v>23</v>
      </c>
      <c r="I132" s="7852"/>
      <c r="J132" s="7853"/>
      <c r="K132" s="7854"/>
    </row>
    <row r="133" ht="22.5" customHeight="1">
      <c r="A133" s="7855"/>
      <c r="B133" s="7856"/>
      <c r="C133" s="7857" t="s">
        <v>131</v>
      </c>
      <c r="D133" s="4104">
        <v>10961</v>
      </c>
      <c r="E133" s="7858" t="s">
        <v>22</v>
      </c>
      <c r="F133" s="7859">
        <f>IF(D130&lt;=D131,D130,D131)</f>
        <v>11336</v>
      </c>
      <c r="G133" s="7860">
        <f>IF(D130&lt;=D131,D131,D130)</f>
        <v>11518</v>
      </c>
      <c r="H133" s="7861" t="s">
        <v>383</v>
      </c>
      <c r="I133" s="7862" t="s">
        <v>438</v>
      </c>
      <c r="J133" s="7863"/>
      <c r="K133" s="7864"/>
    </row>
    <row r="134" ht="22.5" customHeight="1">
      <c r="A134" s="7865" t="s">
        <v>439</v>
      </c>
      <c r="B134" s="7866" t="s">
        <v>440</v>
      </c>
      <c r="C134" s="7867" t="s">
        <v>125</v>
      </c>
      <c r="D134" s="4104">
        <v>0</v>
      </c>
      <c r="E134" s="7868"/>
      <c r="F134" s="7869"/>
      <c r="G134" s="7870"/>
      <c r="H134" s="7871"/>
      <c r="I134" s="7872"/>
      <c r="J134" s="7873"/>
      <c r="K134" s="7874"/>
    </row>
    <row r="135" ht="22.5" customHeight="1">
      <c r="A135" s="7875"/>
      <c r="B135" s="7876"/>
      <c r="C135" s="7877" t="s">
        <v>126</v>
      </c>
      <c r="D135" s="4104">
        <v>0</v>
      </c>
      <c r="E135" s="7878"/>
      <c r="F135" s="7879"/>
      <c r="G135" s="7880"/>
      <c r="H135" s="7881"/>
      <c r="I135" s="7882"/>
      <c r="J135" s="7883"/>
      <c r="K135" s="7884"/>
    </row>
    <row r="136" ht="22.5" customHeight="1">
      <c r="A136" s="7885"/>
      <c r="B136" s="7886"/>
      <c r="C136" s="7887" t="s">
        <v>83</v>
      </c>
      <c r="D136" s="706">
        <f>IF(D134=0,0,ROUND((D134/D135-1)*100,2))</f>
        <v>0</v>
      </c>
      <c r="E136" s="7888" t="s">
        <v>22</v>
      </c>
      <c r="F136" s="7889">
        <v>0</v>
      </c>
      <c r="G136" s="7890">
        <v>10</v>
      </c>
      <c r="H136" s="7891" t="s">
        <v>23</v>
      </c>
      <c r="I136" s="7892"/>
      <c r="J136" s="7893"/>
      <c r="K136" s="7894"/>
    </row>
    <row r="137" ht="22.5" customHeight="1">
      <c r="A137" s="7895"/>
      <c r="B137" s="7896"/>
      <c r="C137" s="7897" t="s">
        <v>131</v>
      </c>
      <c r="D137" s="7898">
        <f>(D134+D135)/2</f>
        <v>0</v>
      </c>
      <c r="E137" s="7899" t="s">
        <v>22</v>
      </c>
      <c r="F137" s="7900">
        <f>IF(D134&lt;=D135,D134,D135)</f>
        <v>0</v>
      </c>
      <c r="G137" s="7901">
        <f>IF(D134&lt;=D135,D135,D134)</f>
        <v>0</v>
      </c>
      <c r="H137" s="7902" t="s">
        <v>23</v>
      </c>
      <c r="I137" s="7903"/>
      <c r="J137" s="7904"/>
      <c r="K137" s="7905"/>
    </row>
    <row r="138" ht="22.5" customHeight="1">
      <c r="A138" s="7906" t="s">
        <v>441</v>
      </c>
      <c r="B138" s="7907" t="s">
        <v>442</v>
      </c>
      <c r="C138" s="7908" t="s">
        <v>125</v>
      </c>
      <c r="D138" s="4207">
        <v>5417</v>
      </c>
      <c r="E138" s="7909"/>
      <c r="F138" s="7910"/>
      <c r="G138" s="7911"/>
      <c r="H138" s="7912"/>
      <c r="I138" s="7913"/>
      <c r="J138" s="7914"/>
      <c r="K138" s="7915"/>
    </row>
    <row r="139" ht="22.5" customHeight="1">
      <c r="A139" s="7916"/>
      <c r="B139" s="7917"/>
      <c r="C139" s="7918" t="s">
        <v>126</v>
      </c>
      <c r="D139" s="4104">
        <v>5209</v>
      </c>
      <c r="E139" s="7919"/>
      <c r="F139" s="7920"/>
      <c r="G139" s="7921"/>
      <c r="H139" s="7922"/>
      <c r="I139" s="7923"/>
      <c r="J139" s="7924"/>
      <c r="K139" s="7925"/>
    </row>
    <row r="140" ht="22.5" customHeight="1">
      <c r="A140" s="7926"/>
      <c r="B140" s="7927"/>
      <c r="C140" s="7928" t="s">
        <v>83</v>
      </c>
      <c r="D140" s="706">
        <f>IF(D139=0,0,ROUND((D138/D139-1)*100,2))</f>
        <v>3.99</v>
      </c>
      <c r="E140" s="7929" t="s">
        <v>22</v>
      </c>
      <c r="F140" s="7930">
        <v>0</v>
      </c>
      <c r="G140" s="7931">
        <v>10</v>
      </c>
      <c r="H140" s="7932" t="s">
        <v>23</v>
      </c>
      <c r="I140" s="7933"/>
      <c r="J140" s="7934"/>
      <c r="K140" s="7935"/>
    </row>
    <row r="141" ht="22.5" customHeight="1">
      <c r="A141" s="7936"/>
      <c r="B141" s="7937"/>
      <c r="C141" s="7938" t="s">
        <v>131</v>
      </c>
      <c r="D141" s="4104">
        <v>5324</v>
      </c>
      <c r="E141" s="7939" t="s">
        <v>22</v>
      </c>
      <c r="F141" s="7940">
        <f>IF(D138&lt;=D139,D138,D139)</f>
        <v>5209</v>
      </c>
      <c r="G141" s="7941">
        <f>IF(D138&lt;=D139,D139,D138)</f>
        <v>5417</v>
      </c>
      <c r="H141" s="7942" t="s">
        <v>23</v>
      </c>
      <c r="I141" s="7943"/>
      <c r="J141" s="7944"/>
      <c r="K141" s="7945"/>
    </row>
    <row r="142" ht="22.5" customHeight="1">
      <c r="A142" s="7946" t="s">
        <v>148</v>
      </c>
      <c r="B142" s="7947" t="s">
        <v>443</v>
      </c>
      <c r="C142" s="7948" t="s">
        <v>125</v>
      </c>
      <c r="D142" s="4104">
        <v>11384</v>
      </c>
      <c r="E142" s="7949"/>
      <c r="F142" s="7950"/>
      <c r="G142" s="7951"/>
      <c r="H142" s="7952"/>
      <c r="I142" s="7953"/>
      <c r="J142" s="7954"/>
      <c r="K142" s="7955"/>
    </row>
    <row r="143" ht="22.5" customHeight="1">
      <c r="A143" s="7956"/>
      <c r="B143" s="7957"/>
      <c r="C143" s="7958" t="s">
        <v>126</v>
      </c>
      <c r="D143" s="4104">
        <v>11329</v>
      </c>
      <c r="E143" s="7959"/>
      <c r="F143" s="7960"/>
      <c r="G143" s="7961"/>
      <c r="H143" s="7962"/>
      <c r="I143" s="7963"/>
      <c r="J143" s="7964"/>
      <c r="K143" s="7965"/>
    </row>
    <row r="144" ht="22.5" customHeight="1">
      <c r="A144" s="7966"/>
      <c r="B144" s="7967"/>
      <c r="C144" s="7968" t="s">
        <v>83</v>
      </c>
      <c r="D144" s="706">
        <f>IF(D143=0,0,ROUND((D142/D143-1)*100,2))</f>
        <v>0.49</v>
      </c>
      <c r="E144" s="7969" t="s">
        <v>22</v>
      </c>
      <c r="F144" s="7970">
        <v>0</v>
      </c>
      <c r="G144" s="7971">
        <v>10</v>
      </c>
      <c r="H144" s="7972" t="s">
        <v>23</v>
      </c>
      <c r="I144" s="7973"/>
      <c r="J144" s="7974"/>
      <c r="K144" s="7975"/>
    </row>
    <row r="145" ht="22.5" customHeight="1">
      <c r="A145" s="7976"/>
      <c r="B145" s="7977"/>
      <c r="C145" s="7978" t="s">
        <v>131</v>
      </c>
      <c r="D145" s="4104">
        <v>10950</v>
      </c>
      <c r="E145" s="7979" t="s">
        <v>22</v>
      </c>
      <c r="F145" s="7980">
        <f>IF(D142&lt;=D143,D142,D143)</f>
        <v>11329</v>
      </c>
      <c r="G145" s="7981">
        <f>IF(D142&lt;=D143,D143,D142)</f>
        <v>11384</v>
      </c>
      <c r="H145" s="7982" t="s">
        <v>383</v>
      </c>
      <c r="I145" s="7983" t="s">
        <v>444</v>
      </c>
      <c r="J145" s="7984"/>
      <c r="K145" s="7985"/>
    </row>
    <row r="146" ht="22.5" customHeight="1">
      <c r="A146" s="7986" t="s">
        <v>445</v>
      </c>
      <c r="B146" s="7987" t="s">
        <v>446</v>
      </c>
      <c r="C146" s="7988" t="s">
        <v>125</v>
      </c>
      <c r="D146" s="4104">
        <v>0</v>
      </c>
      <c r="E146" s="7989"/>
      <c r="F146" s="7990"/>
      <c r="G146" s="7991"/>
      <c r="H146" s="7992"/>
      <c r="I146" s="7993"/>
      <c r="J146" s="7994"/>
      <c r="K146" s="7995"/>
    </row>
    <row r="147" ht="22.5" customHeight="1">
      <c r="A147" s="7996"/>
      <c r="B147" s="7997"/>
      <c r="C147" s="7998" t="s">
        <v>126</v>
      </c>
      <c r="D147" s="4104">
        <v>0</v>
      </c>
      <c r="E147" s="7999"/>
      <c r="F147" s="8000"/>
      <c r="G147" s="8001"/>
      <c r="H147" s="8002"/>
      <c r="I147" s="8003"/>
      <c r="J147" s="8004"/>
      <c r="K147" s="8005"/>
    </row>
    <row r="148" ht="22.5" customHeight="1">
      <c r="A148" s="8006"/>
      <c r="B148" s="8007"/>
      <c r="C148" s="8008" t="s">
        <v>83</v>
      </c>
      <c r="D148" s="706">
        <f>IF(D147=0,0,ROUND((D146/D147-1)*100,2))</f>
        <v>0</v>
      </c>
      <c r="E148" s="8009" t="s">
        <v>22</v>
      </c>
      <c r="F148" s="8010">
        <v>0</v>
      </c>
      <c r="G148" s="8011">
        <v>10</v>
      </c>
      <c r="H148" s="8012" t="s">
        <v>23</v>
      </c>
      <c r="I148" s="8013"/>
      <c r="J148" s="8014"/>
      <c r="K148" s="8015"/>
    </row>
    <row r="149" ht="22.5" customHeight="1">
      <c r="A149" s="8016"/>
      <c r="B149" s="8017"/>
      <c r="C149" s="8018" t="s">
        <v>131</v>
      </c>
      <c r="D149" s="7898">
        <v>0</v>
      </c>
      <c r="E149" s="8019" t="s">
        <v>22</v>
      </c>
      <c r="F149" s="8020">
        <f>IF(D146&lt;=D147,D146,D147)</f>
        <v>0</v>
      </c>
      <c r="G149" s="8021">
        <f>IF(D146&lt;=D147,D147,D146)</f>
        <v>0</v>
      </c>
      <c r="H149" s="8022" t="s">
        <v>23</v>
      </c>
      <c r="I149" s="8023"/>
      <c r="J149" s="8024"/>
      <c r="K149" s="8025"/>
    </row>
    <row r="150" ht="22.5" customHeight="1">
      <c r="A150" s="8026" t="s">
        <v>360</v>
      </c>
      <c r="B150" s="8027" t="s">
        <v>447</v>
      </c>
      <c r="C150" s="8028" t="s">
        <v>80</v>
      </c>
      <c r="D150" s="4322">
        <v>957582843</v>
      </c>
      <c r="E150" s="8029"/>
      <c r="F150" s="8030"/>
      <c r="G150" s="8031"/>
      <c r="H150" s="8032"/>
      <c r="I150" s="8033"/>
      <c r="J150" s="8034"/>
      <c r="K150" s="8035"/>
    </row>
    <row r="151" ht="22.5" customHeight="1">
      <c r="A151" s="8036"/>
      <c r="B151" s="8037"/>
      <c r="C151" s="8038" t="s">
        <v>82</v>
      </c>
      <c r="D151" s="706">
        <v>893573666</v>
      </c>
      <c r="E151" s="8039"/>
      <c r="F151" s="8040"/>
      <c r="G151" s="8041"/>
      <c r="H151" s="8042"/>
      <c r="I151" s="8043"/>
      <c r="J151" s="8044"/>
      <c r="K151" s="8045"/>
    </row>
    <row r="152" ht="22.5" customHeight="1">
      <c r="A152" s="8046"/>
      <c r="B152" s="8047"/>
      <c r="C152" s="8048" t="s">
        <v>83</v>
      </c>
      <c r="D152" s="706">
        <f>IF(D151=0,0,ROUND((D150/D151-1)*100,2))</f>
        <v>7.16</v>
      </c>
      <c r="E152" s="8049" t="s">
        <v>22</v>
      </c>
      <c r="F152" s="8050">
        <v>2</v>
      </c>
      <c r="G152" s="8051">
        <v>20</v>
      </c>
      <c r="H152" s="8052" t="s">
        <v>23</v>
      </c>
      <c r="I152" s="8053"/>
      <c r="J152" s="8054"/>
      <c r="K152" s="8055"/>
    </row>
    <row r="153" ht="22.5" customHeight="1">
      <c r="A153" s="8056" t="s">
        <v>448</v>
      </c>
      <c r="B153" s="8057" t="s">
        <v>449</v>
      </c>
      <c r="C153" s="8058" t="s">
        <v>80</v>
      </c>
      <c r="D153" s="706">
        <v>0</v>
      </c>
      <c r="E153" s="8059"/>
      <c r="F153" s="8060"/>
      <c r="G153" s="8061"/>
      <c r="H153" s="8062"/>
      <c r="I153" s="8063"/>
      <c r="J153" s="8064"/>
      <c r="K153" s="8065"/>
    </row>
    <row r="154" ht="22.5" customHeight="1">
      <c r="A154" s="8066"/>
      <c r="B154" s="8067"/>
      <c r="C154" s="8068" t="s">
        <v>82</v>
      </c>
      <c r="D154" s="706">
        <v>0</v>
      </c>
      <c r="E154" s="8069"/>
      <c r="F154" s="8070"/>
      <c r="G154" s="8071"/>
      <c r="H154" s="8072"/>
      <c r="I154" s="8073"/>
      <c r="J154" s="8074"/>
      <c r="K154" s="8075"/>
    </row>
    <row r="155" ht="22.5" customHeight="1">
      <c r="A155" s="8076"/>
      <c r="B155" s="8077"/>
      <c r="C155" s="8078" t="s">
        <v>83</v>
      </c>
      <c r="D155" s="706">
        <f>IF(D154=0,0,ROUND((D153/D154-1)*100,2))</f>
        <v>0</v>
      </c>
      <c r="E155" s="8079" t="s">
        <v>22</v>
      </c>
      <c r="F155" s="8080">
        <v>2</v>
      </c>
      <c r="G155" s="8081">
        <v>20</v>
      </c>
      <c r="H155" s="8082" t="s">
        <v>383</v>
      </c>
      <c r="I155" s="8083" t="s">
        <v>450</v>
      </c>
      <c r="J155" s="8084"/>
      <c r="K155" s="8085"/>
    </row>
    <row r="156" ht="22.5" customHeight="1">
      <c r="A156" s="8086" t="s">
        <v>451</v>
      </c>
      <c r="B156" s="8087" t="s">
        <v>452</v>
      </c>
      <c r="C156" s="8088" t="s">
        <v>80</v>
      </c>
      <c r="D156" s="4104">
        <v>3086</v>
      </c>
      <c r="E156" s="8089"/>
      <c r="F156" s="8090"/>
      <c r="G156" s="8091"/>
      <c r="H156" s="8092"/>
      <c r="I156" s="8093"/>
      <c r="J156" s="8094"/>
      <c r="K156" s="8095"/>
    </row>
    <row r="157" ht="22.5" customHeight="1">
      <c r="A157" s="8096"/>
      <c r="B157" s="8097"/>
      <c r="C157" s="8098" t="s">
        <v>453</v>
      </c>
      <c r="D157" s="4196">
        <f>IF(D127=0,0,ROUND(D156/D127*100,2))</f>
        <v>18.22</v>
      </c>
      <c r="E157" s="8099" t="s">
        <v>22</v>
      </c>
      <c r="F157" s="8100">
        <v>5</v>
      </c>
      <c r="G157" s="8101">
        <v>20</v>
      </c>
      <c r="H157" s="8102" t="s">
        <v>23</v>
      </c>
      <c r="I157" s="8103"/>
      <c r="J157" s="8104"/>
      <c r="K157" s="8105"/>
    </row>
    <row r="158" ht="22.5" customHeight="1">
      <c r="A158" s="8106"/>
      <c r="B158" s="8107"/>
      <c r="C158" s="8108" t="s">
        <v>82</v>
      </c>
      <c r="D158" s="4207">
        <v>3466</v>
      </c>
      <c r="E158" s="8109"/>
      <c r="F158" s="8110"/>
      <c r="G158" s="8111"/>
      <c r="H158" s="8112"/>
      <c r="I158" s="8113"/>
      <c r="J158" s="8114"/>
      <c r="K158" s="8115"/>
    </row>
    <row r="159" ht="22.5" customHeight="1">
      <c r="A159" s="8116"/>
      <c r="B159" s="8117"/>
      <c r="C159" s="8118" t="s">
        <v>83</v>
      </c>
      <c r="D159" s="4196">
        <f>IF(D158=0,0,ROUND((D156/D158-1)*100,2))</f>
        <v>-10.96</v>
      </c>
      <c r="E159" s="8119" t="s">
        <v>22</v>
      </c>
      <c r="F159" s="8120">
        <v>0</v>
      </c>
      <c r="G159" s="8121">
        <v>10</v>
      </c>
      <c r="H159" s="8122" t="s">
        <v>383</v>
      </c>
      <c r="I159" s="8123" t="s">
        <v>454</v>
      </c>
      <c r="J159" s="8124"/>
      <c r="K159" s="8125"/>
    </row>
    <row r="160" ht="22.5" customHeight="1">
      <c r="A160" s="8126" t="s">
        <v>455</v>
      </c>
      <c r="B160" s="8127" t="s">
        <v>456</v>
      </c>
      <c r="C160" s="8128" t="s">
        <v>80</v>
      </c>
      <c r="D160" s="4322">
        <v>4734</v>
      </c>
      <c r="E160" s="8129"/>
      <c r="F160" s="8130"/>
      <c r="G160" s="8131"/>
      <c r="H160" s="8132"/>
      <c r="I160" s="8133"/>
      <c r="J160" s="8134"/>
      <c r="K160" s="8135"/>
    </row>
    <row r="161" ht="22.5" customHeight="1">
      <c r="A161" s="8136"/>
      <c r="B161" s="8137"/>
      <c r="C161" s="8138" t="s">
        <v>457</v>
      </c>
      <c r="D161" s="4196">
        <f>IF(D156=0,0,D160/D156)</f>
        <v>1.53402462734932</v>
      </c>
      <c r="E161" s="8139" t="s">
        <v>22</v>
      </c>
      <c r="F161" s="8140">
        <v>1.01</v>
      </c>
      <c r="G161" s="8141">
        <v>2</v>
      </c>
      <c r="H161" s="8142" t="s">
        <v>23</v>
      </c>
      <c r="I161" s="8143"/>
      <c r="J161" s="8144"/>
      <c r="K161" s="8145"/>
    </row>
    <row r="162" ht="22.5" customHeight="1">
      <c r="A162" s="8146"/>
      <c r="B162" s="8147"/>
      <c r="C162" s="8148" t="s">
        <v>82</v>
      </c>
      <c r="D162" s="4322">
        <v>5617</v>
      </c>
      <c r="E162" s="8149"/>
      <c r="F162" s="8150"/>
      <c r="G162" s="8151"/>
      <c r="H162" s="8152"/>
      <c r="I162" s="8153"/>
      <c r="J162" s="8154"/>
      <c r="K162" s="8155"/>
    </row>
    <row r="163" ht="22.5" customHeight="1">
      <c r="A163" s="8156"/>
      <c r="B163" s="8157"/>
      <c r="C163" s="8158" t="s">
        <v>83</v>
      </c>
      <c r="D163" s="4196">
        <f>IF(D162=0,0,ROUND((D160/D162-1)*100,2))</f>
        <v>-15.72</v>
      </c>
      <c r="E163" s="8159" t="s">
        <v>22</v>
      </c>
      <c r="F163" s="8160">
        <v>0</v>
      </c>
      <c r="G163" s="8161">
        <v>10</v>
      </c>
      <c r="H163" s="8162" t="s">
        <v>383</v>
      </c>
      <c r="I163" s="8163" t="s">
        <v>458</v>
      </c>
      <c r="J163" s="8164"/>
      <c r="K163" s="8165"/>
    </row>
    <row r="164" ht="22.5" customHeight="1">
      <c r="A164" s="8166" t="s">
        <v>459</v>
      </c>
      <c r="B164" s="8167" t="s">
        <v>460</v>
      </c>
      <c r="C164" s="8168" t="s">
        <v>80</v>
      </c>
      <c r="D164" s="4207">
        <v>20014</v>
      </c>
      <c r="E164" s="8169"/>
      <c r="F164" s="8170"/>
      <c r="G164" s="8171"/>
      <c r="H164" s="8172"/>
      <c r="I164" s="8173"/>
      <c r="J164" s="8174"/>
      <c r="K164" s="8175"/>
    </row>
    <row r="165" ht="22.5" customHeight="1">
      <c r="A165" s="8176"/>
      <c r="B165" s="8177"/>
      <c r="C165" s="8178" t="s">
        <v>453</v>
      </c>
      <c r="D165" s="4196">
        <f>IF(D127=0,0,ROUND(D164/D127*100,2))</f>
        <v>118.18</v>
      </c>
      <c r="E165" s="8179" t="s">
        <v>22</v>
      </c>
      <c r="F165" s="8180">
        <v>50</v>
      </c>
      <c r="G165" s="8181">
        <v>99</v>
      </c>
      <c r="H165" s="8182" t="s">
        <v>383</v>
      </c>
      <c r="I165" s="8183" t="s">
        <v>461</v>
      </c>
      <c r="J165" s="8184"/>
      <c r="K165" s="8185"/>
    </row>
    <row r="166" ht="22.5" customHeight="1">
      <c r="A166" s="8186"/>
      <c r="B166" s="8187"/>
      <c r="C166" s="8188" t="s">
        <v>82</v>
      </c>
      <c r="D166" s="4207">
        <v>19350</v>
      </c>
      <c r="E166" s="8189"/>
      <c r="F166" s="8190"/>
      <c r="G166" s="8191"/>
      <c r="H166" s="8192"/>
      <c r="I166" s="8193"/>
      <c r="J166" s="8194"/>
      <c r="K166" s="8195"/>
    </row>
    <row r="167" ht="22.5" customHeight="1">
      <c r="A167" s="8196"/>
      <c r="B167" s="8197"/>
      <c r="C167" s="8198" t="s">
        <v>83</v>
      </c>
      <c r="D167" s="4196">
        <f>IF(D166=0,0,ROUND((D164/D166-1)*100,2))</f>
        <v>3.43</v>
      </c>
      <c r="E167" s="8199" t="s">
        <v>22</v>
      </c>
      <c r="F167" s="8200">
        <v>0</v>
      </c>
      <c r="G167" s="8201">
        <v>10</v>
      </c>
      <c r="H167" s="8202" t="s">
        <v>23</v>
      </c>
      <c r="I167" s="8203"/>
      <c r="J167" s="8204"/>
      <c r="K167" s="8205"/>
    </row>
    <row r="168" ht="22.5" customHeight="1">
      <c r="A168" s="8206" t="s">
        <v>462</v>
      </c>
      <c r="B168" s="8207" t="s">
        <v>463</v>
      </c>
      <c r="C168" s="8208" t="s">
        <v>80</v>
      </c>
      <c r="D168" s="4322">
        <v>190367</v>
      </c>
      <c r="E168" s="8209"/>
      <c r="F168" s="8210"/>
      <c r="G168" s="8211"/>
      <c r="H168" s="8212"/>
      <c r="I168" s="8213"/>
      <c r="J168" s="8214"/>
      <c r="K168" s="8215"/>
    </row>
    <row r="169" ht="22.5" customHeight="1">
      <c r="A169" s="8216"/>
      <c r="B169" s="8217"/>
      <c r="C169" s="8218" t="s">
        <v>457</v>
      </c>
      <c r="D169" s="4196">
        <f>IF(D164=0,0,D168/D164)</f>
        <v>9.51169181572899</v>
      </c>
      <c r="E169" s="8219" t="s">
        <v>22</v>
      </c>
      <c r="F169" s="8220">
        <v>1.05</v>
      </c>
      <c r="G169" s="8221">
        <v>10</v>
      </c>
      <c r="H169" s="8222" t="s">
        <v>23</v>
      </c>
      <c r="I169" s="8223"/>
      <c r="J169" s="8224"/>
      <c r="K169" s="8225"/>
    </row>
    <row r="170" ht="22.5" customHeight="1">
      <c r="A170" s="8226"/>
      <c r="B170" s="8227"/>
      <c r="C170" s="8228" t="s">
        <v>82</v>
      </c>
      <c r="D170" s="4322">
        <v>171918</v>
      </c>
      <c r="E170" s="8229"/>
      <c r="F170" s="8230"/>
      <c r="G170" s="8231"/>
      <c r="H170" s="8232"/>
      <c r="I170" s="8233"/>
      <c r="J170" s="8234"/>
      <c r="K170" s="8235"/>
    </row>
    <row r="171" ht="22.5" customHeight="1">
      <c r="A171" s="8236"/>
      <c r="B171" s="8237"/>
      <c r="C171" s="8238" t="s">
        <v>83</v>
      </c>
      <c r="D171" s="4196">
        <f>IF(D170=0,0,ROUND((D168/D170-1)*100,2))</f>
        <v>10.73</v>
      </c>
      <c r="E171" s="8239" t="s">
        <v>22</v>
      </c>
      <c r="F171" s="8240">
        <v>0</v>
      </c>
      <c r="G171" s="8241">
        <v>10</v>
      </c>
      <c r="H171" s="8242" t="s">
        <v>383</v>
      </c>
      <c r="I171" s="8243" t="s">
        <v>464</v>
      </c>
      <c r="J171" s="8244"/>
      <c r="K171" s="8245"/>
    </row>
    <row r="172" ht="22.5" customHeight="1">
      <c r="A172" s="8246" t="s">
        <v>465</v>
      </c>
      <c r="B172" s="8247" t="s">
        <v>466</v>
      </c>
      <c r="C172" s="8248" t="s">
        <v>80</v>
      </c>
      <c r="D172" s="4207">
        <v>347</v>
      </c>
      <c r="E172" s="8249"/>
      <c r="F172" s="8250"/>
      <c r="G172" s="8251"/>
      <c r="H172" s="8252"/>
      <c r="I172" s="8253"/>
      <c r="J172" s="8254"/>
      <c r="K172" s="8255"/>
    </row>
    <row r="173" ht="22.5" customHeight="1">
      <c r="A173" s="8256"/>
      <c r="B173" s="8257"/>
      <c r="C173" s="8258" t="s">
        <v>453</v>
      </c>
      <c r="D173" s="4196">
        <f>IF(D127=0,0,ROUND(D172/D127*100,2))</f>
        <v>2.05</v>
      </c>
      <c r="E173" s="8259" t="s">
        <v>22</v>
      </c>
      <c r="F173" s="8260">
        <v>0.5</v>
      </c>
      <c r="G173" s="8261">
        <v>3</v>
      </c>
      <c r="H173" s="8262" t="s">
        <v>23</v>
      </c>
      <c r="I173" s="8263" t="s">
        <v>467</v>
      </c>
      <c r="J173" s="8264"/>
      <c r="K173" s="8265"/>
    </row>
    <row r="174" ht="22.5" customHeight="1">
      <c r="A174" s="8266"/>
      <c r="B174" s="8267"/>
      <c r="C174" s="8268" t="s">
        <v>82</v>
      </c>
      <c r="D174" s="4207">
        <v>414</v>
      </c>
      <c r="E174" s="8269"/>
      <c r="F174" s="8270"/>
      <c r="G174" s="8271"/>
      <c r="H174" s="8272"/>
      <c r="I174" s="8273"/>
      <c r="J174" s="8274"/>
      <c r="K174" s="8275"/>
    </row>
    <row r="175" ht="22.5" customHeight="1">
      <c r="A175" s="8276"/>
      <c r="B175" s="8277"/>
      <c r="C175" s="8278" t="s">
        <v>83</v>
      </c>
      <c r="D175" s="4196">
        <f>IF(D174=0,0,ROUND((D172/D174-1)*100,2))</f>
        <v>-16.18</v>
      </c>
      <c r="E175" s="8279" t="s">
        <v>22</v>
      </c>
      <c r="F175" s="8280">
        <v>-20</v>
      </c>
      <c r="G175" s="8281">
        <v>20</v>
      </c>
      <c r="H175" s="8282" t="s">
        <v>23</v>
      </c>
      <c r="I175" s="8283" t="s">
        <v>468</v>
      </c>
      <c r="J175" s="8284"/>
      <c r="K175" s="8285"/>
    </row>
    <row r="176" ht="22.5" customHeight="1">
      <c r="A176" s="8286" t="s">
        <v>469</v>
      </c>
      <c r="B176" s="8287" t="s">
        <v>470</v>
      </c>
      <c r="C176" s="8288" t="s">
        <v>80</v>
      </c>
      <c r="D176" s="4322">
        <v>347</v>
      </c>
      <c r="E176" s="8289"/>
      <c r="F176" s="8290"/>
      <c r="G176" s="8291"/>
      <c r="H176" s="8292"/>
      <c r="I176" s="8293"/>
      <c r="J176" s="8294"/>
      <c r="K176" s="8295"/>
    </row>
    <row r="177" ht="22.5" customHeight="1">
      <c r="A177" s="8296"/>
      <c r="B177" s="8297"/>
      <c r="C177" s="8298" t="s">
        <v>457</v>
      </c>
      <c r="D177" s="4196">
        <f>IF(D172=0,0,D176/D172)</f>
        <v>1</v>
      </c>
      <c r="E177" s="8299" t="s">
        <v>22</v>
      </c>
      <c r="F177" s="8300">
        <v>1</v>
      </c>
      <c r="G177" s="8301">
        <v>8</v>
      </c>
      <c r="H177" s="8302" t="s">
        <v>23</v>
      </c>
      <c r="I177" s="8303"/>
      <c r="J177" s="8304"/>
      <c r="K177" s="8305"/>
    </row>
    <row r="178" ht="22.5" customHeight="1">
      <c r="A178" s="8306"/>
      <c r="B178" s="8307"/>
      <c r="C178" s="8308" t="s">
        <v>82</v>
      </c>
      <c r="D178" s="4322">
        <v>414</v>
      </c>
      <c r="E178" s="8309"/>
      <c r="F178" s="8310"/>
      <c r="G178" s="8311"/>
      <c r="H178" s="8312"/>
      <c r="I178" s="8313"/>
      <c r="J178" s="8314"/>
      <c r="K178" s="8315"/>
    </row>
    <row r="179" ht="22.5" customHeight="1">
      <c r="A179" s="8316"/>
      <c r="B179" s="8317"/>
      <c r="C179" s="8318" t="s">
        <v>83</v>
      </c>
      <c r="D179" s="4196">
        <f>IF(D178=0,0,ROUND((D176/D178-1)*100,2))</f>
        <v>-16.18</v>
      </c>
      <c r="E179" s="8319" t="s">
        <v>22</v>
      </c>
      <c r="F179" s="8320">
        <v>-20</v>
      </c>
      <c r="G179" s="8321">
        <v>20</v>
      </c>
      <c r="H179" s="8322" t="s">
        <v>23</v>
      </c>
      <c r="I179" s="8323" t="s">
        <v>471</v>
      </c>
      <c r="J179" s="8324"/>
      <c r="K179" s="8325"/>
    </row>
    <row r="180" ht="22.5" customHeight="1">
      <c r="A180" s="8326" t="s">
        <v>472</v>
      </c>
      <c r="B180" s="8327" t="s">
        <v>473</v>
      </c>
      <c r="C180" s="8328" t="s">
        <v>80</v>
      </c>
      <c r="D180" s="4207">
        <v>230</v>
      </c>
      <c r="E180" s="8329"/>
      <c r="F180" s="8330"/>
      <c r="G180" s="8331"/>
      <c r="H180" s="8332"/>
      <c r="I180" s="8333"/>
      <c r="J180" s="8334"/>
      <c r="K180" s="8335"/>
    </row>
    <row r="181" ht="22.5" customHeight="1">
      <c r="A181" s="8336"/>
      <c r="B181" s="8337"/>
      <c r="C181" s="8338" t="s">
        <v>453</v>
      </c>
      <c r="D181" s="4196">
        <f>IF(D127=0,0,ROUND(D180/D127*100,2))</f>
        <v>1.36</v>
      </c>
      <c r="E181" s="8339" t="s">
        <v>22</v>
      </c>
      <c r="F181" s="8340">
        <v>0.5</v>
      </c>
      <c r="G181" s="8341">
        <v>3</v>
      </c>
      <c r="H181" s="8342" t="s">
        <v>23</v>
      </c>
      <c r="I181" s="8343"/>
      <c r="J181" s="8344"/>
      <c r="K181" s="8345"/>
    </row>
    <row r="182" ht="22.5" customHeight="1">
      <c r="A182" s="8346"/>
      <c r="B182" s="8347"/>
      <c r="C182" s="8348" t="s">
        <v>82</v>
      </c>
      <c r="D182" s="4207">
        <v>310</v>
      </c>
      <c r="E182" s="8349"/>
      <c r="F182" s="8350"/>
      <c r="G182" s="8351"/>
      <c r="H182" s="8352"/>
      <c r="I182" s="8353"/>
      <c r="J182" s="8354"/>
      <c r="K182" s="8355"/>
    </row>
    <row r="183" ht="19.5" customHeight="1">
      <c r="A183" s="8356"/>
      <c r="B183" s="8357"/>
      <c r="C183" s="8358" t="s">
        <v>83</v>
      </c>
      <c r="D183" s="706">
        <f>IF(D182=0,0,ROUND((D180/D182-1)*100,2))</f>
        <v>-25.81</v>
      </c>
      <c r="E183" s="8359" t="s">
        <v>22</v>
      </c>
      <c r="F183" s="8360">
        <v>-20</v>
      </c>
      <c r="G183" s="8361">
        <v>20</v>
      </c>
      <c r="H183" s="8362" t="s">
        <v>383</v>
      </c>
      <c r="I183" s="8363" t="s">
        <v>474</v>
      </c>
      <c r="J183" s="8364"/>
      <c r="K183" s="8365"/>
    </row>
    <row r="184" ht="22.5" customHeight="1">
      <c r="A184" s="8366" t="s">
        <v>161</v>
      </c>
      <c r="B184" s="8367"/>
      <c r="C184" s="8368"/>
      <c r="D184" s="8369"/>
      <c r="E184" s="8370"/>
      <c r="F184" s="8371"/>
      <c r="G184" s="8372"/>
      <c r="H184" s="8373"/>
      <c r="I184" s="8374"/>
      <c r="J184" s="8375"/>
      <c r="K184" s="8376"/>
    </row>
    <row r="185" ht="22.5" customHeight="1">
      <c r="A185" s="8377" t="s">
        <v>362</v>
      </c>
      <c r="B185" s="8378" t="s">
        <v>363</v>
      </c>
      <c r="C185" s="8379" t="s">
        <v>164</v>
      </c>
      <c r="D185" s="706">
        <f>IF(D130=0,0,ROUND(D142/D130*100,2))</f>
        <v>98.84</v>
      </c>
      <c r="E185" s="8380" t="s">
        <v>22</v>
      </c>
      <c r="F185" s="8381">
        <v>95</v>
      </c>
      <c r="G185" s="8382">
        <v>100</v>
      </c>
      <c r="H185" s="8383" t="s">
        <v>23</v>
      </c>
      <c r="I185" s="8384"/>
      <c r="J185" s="8385"/>
      <c r="K185" s="8386"/>
    </row>
    <row r="186" ht="22.5" customHeight="1">
      <c r="A186" s="8387"/>
      <c r="B186" s="8388" t="s">
        <v>475</v>
      </c>
      <c r="C186" s="8389" t="s">
        <v>476</v>
      </c>
      <c r="D186" s="706">
        <f>IF(D130=0,0,ROUND(D134/D127*100,2))</f>
        <v>0</v>
      </c>
      <c r="E186" s="8390" t="s">
        <v>22</v>
      </c>
      <c r="F186" s="8391">
        <v>0</v>
      </c>
      <c r="G186" s="8392">
        <v>20</v>
      </c>
      <c r="H186" s="8393" t="s">
        <v>23</v>
      </c>
      <c r="I186" s="8394"/>
      <c r="J186" s="8395"/>
      <c r="K186" s="8396"/>
    </row>
    <row r="187" ht="22.5" customHeight="1">
      <c r="A187" s="8397"/>
      <c r="B187" s="8398" t="s">
        <v>477</v>
      </c>
      <c r="C187" s="8399" t="s">
        <v>478</v>
      </c>
      <c r="D187" s="4196">
        <v>0</v>
      </c>
      <c r="E187" s="8400" t="s">
        <v>22</v>
      </c>
      <c r="F187" s="8401">
        <v>95</v>
      </c>
      <c r="G187" s="8402">
        <v>100</v>
      </c>
      <c r="H187" s="8403" t="s">
        <v>383</v>
      </c>
      <c r="I187" s="8404" t="s">
        <v>479</v>
      </c>
      <c r="J187" s="8405"/>
      <c r="K187" s="8406"/>
    </row>
    <row r="188" ht="22.5" customHeight="1">
      <c r="A188" s="8407" t="s">
        <v>167</v>
      </c>
      <c r="B188" s="8408" t="s">
        <v>364</v>
      </c>
      <c r="C188" s="8409" t="s">
        <v>80</v>
      </c>
      <c r="D188" s="4322">
        <f>IF(D145=0,0,D150/D145)</f>
        <v>87450.4879452055</v>
      </c>
      <c r="E188" s="8410" t="s">
        <v>22</v>
      </c>
      <c r="F188" s="8411">
        <v>0</v>
      </c>
      <c r="G188" s="8412">
        <v>0</v>
      </c>
      <c r="H188" s="8413" t="s">
        <v>383</v>
      </c>
      <c r="I188" s="8414" t="s">
        <v>480</v>
      </c>
      <c r="J188" s="8415"/>
      <c r="K188" s="8416"/>
    </row>
    <row r="189" ht="22.5" customHeight="1">
      <c r="A189" s="8417"/>
      <c r="B189" s="8418"/>
      <c r="C189" s="8419" t="s">
        <v>82</v>
      </c>
      <c r="D189" s="706">
        <v>78874.89</v>
      </c>
      <c r="E189" s="8420"/>
      <c r="F189" s="8421"/>
      <c r="G189" s="8422"/>
      <c r="H189" s="8423"/>
      <c r="I189" s="8424"/>
      <c r="J189" s="8425"/>
      <c r="K189" s="8426"/>
    </row>
    <row r="190" ht="22.5" customHeight="1">
      <c r="A190" s="8427"/>
      <c r="B190" s="8428"/>
      <c r="C190" s="8429" t="s">
        <v>83</v>
      </c>
      <c r="D190" s="706">
        <f>IF(D189=0,0,ROUND((D188/D189-1)*100,2))</f>
        <v>10.87</v>
      </c>
      <c r="E190" s="8430" t="s">
        <v>22</v>
      </c>
      <c r="F190" s="8431">
        <v>2</v>
      </c>
      <c r="G190" s="8432">
        <v>20</v>
      </c>
      <c r="H190" s="8433" t="s">
        <v>23</v>
      </c>
      <c r="I190" s="8434"/>
      <c r="J190" s="8435"/>
      <c r="K190" s="8436"/>
    </row>
    <row r="191" ht="22.5" customHeight="1">
      <c r="A191" s="8437" t="s">
        <v>481</v>
      </c>
      <c r="B191" s="8438" t="s">
        <v>482</v>
      </c>
      <c r="C191" s="8439" t="s">
        <v>80</v>
      </c>
      <c r="D191" s="706">
        <f>IF(D149=0,0,D153/D149)</f>
        <v>0</v>
      </c>
      <c r="E191" s="8440" t="s">
        <v>22</v>
      </c>
      <c r="F191" s="8441">
        <v>0</v>
      </c>
      <c r="G191" s="8442">
        <v>0</v>
      </c>
      <c r="H191" s="8443" t="s">
        <v>23</v>
      </c>
      <c r="I191" s="8444"/>
      <c r="J191" s="8445"/>
      <c r="K191" s="8446"/>
    </row>
    <row r="192" ht="22.5" customHeight="1">
      <c r="A192" s="8447"/>
      <c r="B192" s="8448"/>
      <c r="C192" s="8449" t="s">
        <v>82</v>
      </c>
      <c r="D192" s="706">
        <v>0</v>
      </c>
      <c r="E192" s="8450"/>
      <c r="F192" s="8451"/>
      <c r="G192" s="8452"/>
      <c r="H192" s="8453"/>
      <c r="I192" s="8454"/>
      <c r="J192" s="8455"/>
      <c r="K192" s="8456"/>
    </row>
    <row r="193" ht="22.5" customHeight="1">
      <c r="A193" s="8457"/>
      <c r="B193" s="8458"/>
      <c r="C193" s="8459" t="s">
        <v>83</v>
      </c>
      <c r="D193" s="706">
        <f>IF(D192=0,0,ROUND((D191/D192-1)*100,2))</f>
        <v>0</v>
      </c>
      <c r="E193" s="8460" t="s">
        <v>22</v>
      </c>
      <c r="F193" s="8461">
        <v>2</v>
      </c>
      <c r="G193" s="8462">
        <v>20</v>
      </c>
      <c r="H193" s="8463" t="s">
        <v>383</v>
      </c>
      <c r="I193" s="8464" t="s">
        <v>483</v>
      </c>
      <c r="J193" s="8465"/>
      <c r="K193" s="8466"/>
    </row>
    <row r="194" ht="24.75" customHeight="1">
      <c r="A194" s="8467" t="s">
        <v>173</v>
      </c>
      <c r="B194" s="8468" t="s">
        <v>365</v>
      </c>
      <c r="C194" s="8469" t="s">
        <v>80</v>
      </c>
      <c r="D194" s="706">
        <f>IF(D8+D121=0,0,ROUND(D32/((D8+D121)/2)*100,2))</f>
        <v>91.39</v>
      </c>
      <c r="E194" s="8470" t="s">
        <v>22</v>
      </c>
      <c r="F194" s="8471">
        <v>0.5</v>
      </c>
      <c r="G194" s="8472">
        <v>3.1</v>
      </c>
      <c r="H194" s="8473" t="s">
        <v>383</v>
      </c>
      <c r="I194" s="8474" t="s">
        <v>484</v>
      </c>
      <c r="J194" s="8475"/>
      <c r="K194" s="8476"/>
    </row>
    <row r="195" ht="28.5" customHeight="1">
      <c r="A195" s="8477"/>
      <c r="B195" s="8478"/>
      <c r="C195" s="8479" t="s">
        <v>82</v>
      </c>
      <c r="D195" s="706">
        <v>224.94</v>
      </c>
      <c r="E195" s="8480"/>
      <c r="F195" s="8481"/>
      <c r="G195" s="8482"/>
      <c r="H195" s="8483"/>
      <c r="I195" s="8484"/>
      <c r="J195" s="8485"/>
      <c r="K195" s="8486"/>
    </row>
    <row r="196" ht="24.75" customHeight="1">
      <c r="A196" s="8487" t="s">
        <v>485</v>
      </c>
      <c r="B196" s="8488" t="s">
        <v>486</v>
      </c>
      <c r="C196" s="8489" t="s">
        <v>80</v>
      </c>
      <c r="D196" s="706">
        <f>IF(D127=0,0,D86/D127)</f>
        <v>2516.16282196634</v>
      </c>
      <c r="E196" s="8490"/>
      <c r="F196" s="8491"/>
      <c r="G196" s="8492"/>
      <c r="H196" s="8493"/>
      <c r="I196" s="8494"/>
      <c r="J196" s="8495"/>
      <c r="K196" s="8496"/>
    </row>
    <row r="197" ht="24.75" customHeight="1">
      <c r="A197" s="8497"/>
      <c r="B197" s="8498"/>
      <c r="C197" s="8499" t="s">
        <v>82</v>
      </c>
      <c r="D197" s="706">
        <v>2362.8</v>
      </c>
      <c r="E197" s="8500"/>
      <c r="F197" s="8501"/>
      <c r="G197" s="8502"/>
      <c r="H197" s="8503"/>
      <c r="I197" s="8504"/>
      <c r="J197" s="8505"/>
      <c r="K197" s="8506"/>
    </row>
    <row r="198" ht="24.75" customHeight="1">
      <c r="A198" s="8507"/>
      <c r="B198" s="8508"/>
      <c r="C198" s="8509" t="s">
        <v>83</v>
      </c>
      <c r="D198" s="706">
        <f>IF(D197=0,0,ROUND((D196/D197-1)*100,2))</f>
        <v>6.49</v>
      </c>
      <c r="E198" s="8510" t="s">
        <v>22</v>
      </c>
      <c r="F198" s="8511">
        <v>-5</v>
      </c>
      <c r="G198" s="8512">
        <v>10</v>
      </c>
      <c r="H198" s="8513" t="s">
        <v>23</v>
      </c>
      <c r="I198" s="8514"/>
      <c r="J198" s="8515"/>
      <c r="K198" s="8516"/>
    </row>
    <row r="199" ht="24.75" customHeight="1">
      <c r="A199" s="8517" t="s">
        <v>487</v>
      </c>
      <c r="B199" s="8518" t="s">
        <v>488</v>
      </c>
      <c r="C199" s="8519" t="s">
        <v>80</v>
      </c>
      <c r="D199" s="706">
        <f>IF(D156=0,0,D91/D156)</f>
        <v>3567.5533279326</v>
      </c>
      <c r="E199" s="8520" t="s">
        <v>22</v>
      </c>
      <c r="F199" s="8521">
        <v>10000</v>
      </c>
      <c r="G199" s="8522">
        <v>35000</v>
      </c>
      <c r="H199" s="8523" t="s">
        <v>383</v>
      </c>
      <c r="I199" s="8524" t="s">
        <v>489</v>
      </c>
      <c r="J199" s="8525"/>
      <c r="K199" s="8526"/>
    </row>
    <row r="200" ht="24.75" customHeight="1">
      <c r="A200" s="8527"/>
      <c r="B200" s="8528"/>
      <c r="C200" s="8529" t="s">
        <v>82</v>
      </c>
      <c r="D200" s="706">
        <f>IF(D158=0,0,D93/D158)</f>
        <v>4078.32363531448</v>
      </c>
      <c r="E200" s="8530"/>
      <c r="F200" s="8531"/>
      <c r="G200" s="8532"/>
      <c r="H200" s="8533"/>
      <c r="I200" s="8534"/>
      <c r="J200" s="8535"/>
      <c r="K200" s="8536"/>
    </row>
    <row r="201" ht="24.75" customHeight="1">
      <c r="A201" s="8537"/>
      <c r="B201" s="8538"/>
      <c r="C201" s="8539" t="s">
        <v>83</v>
      </c>
      <c r="D201" s="706">
        <f>IF(D200=0,0,ROUND((D199/D200-1)*100,2))</f>
        <v>-12.52</v>
      </c>
      <c r="E201" s="8540" t="s">
        <v>22</v>
      </c>
      <c r="F201" s="8541">
        <v>-5</v>
      </c>
      <c r="G201" s="8542">
        <v>10</v>
      </c>
      <c r="H201" s="8543" t="s">
        <v>383</v>
      </c>
      <c r="I201" s="8544" t="s">
        <v>490</v>
      </c>
      <c r="J201" s="8545"/>
      <c r="K201" s="8546"/>
    </row>
    <row r="202" ht="24.75" customHeight="1">
      <c r="A202" s="8547" t="s">
        <v>491</v>
      </c>
      <c r="B202" s="8548" t="s">
        <v>492</v>
      </c>
      <c r="C202" s="8549" t="s">
        <v>80</v>
      </c>
      <c r="D202" s="706">
        <f>IF(D160=0,0,D91/D160)</f>
        <v>2325.61672370089</v>
      </c>
      <c r="E202" s="8550" t="s">
        <v>22</v>
      </c>
      <c r="F202" s="8551">
        <v>6000</v>
      </c>
      <c r="G202" s="8552">
        <v>25000</v>
      </c>
      <c r="H202" s="8553" t="s">
        <v>383</v>
      </c>
      <c r="I202" s="8554" t="s">
        <v>493</v>
      </c>
      <c r="J202" s="8555"/>
      <c r="K202" s="8556"/>
    </row>
    <row r="203" ht="24.75" customHeight="1">
      <c r="A203" s="8557"/>
      <c r="B203" s="8558"/>
      <c r="C203" s="8559" t="s">
        <v>82</v>
      </c>
      <c r="D203" s="706">
        <f>IF(D162=0,0,D93/D162)</f>
        <v>2516.55149011928</v>
      </c>
      <c r="E203" s="8560"/>
      <c r="F203" s="8561"/>
      <c r="G203" s="8562"/>
      <c r="H203" s="8563"/>
      <c r="I203" s="8564"/>
      <c r="J203" s="8565"/>
      <c r="K203" s="8566"/>
    </row>
    <row r="204" ht="24.75" customHeight="1">
      <c r="A204" s="8567"/>
      <c r="B204" s="8568"/>
      <c r="C204" s="8569" t="s">
        <v>83</v>
      </c>
      <c r="D204" s="4196">
        <f>IF(D203=0,0,ROUND((D202/D203-1)*100,2))</f>
        <v>-7.59</v>
      </c>
      <c r="E204" s="8570" t="s">
        <v>22</v>
      </c>
      <c r="F204" s="8571">
        <v>-5</v>
      </c>
      <c r="G204" s="8572">
        <v>10</v>
      </c>
      <c r="H204" s="8573" t="s">
        <v>383</v>
      </c>
      <c r="I204" s="8574" t="s">
        <v>494</v>
      </c>
      <c r="J204" s="8575"/>
      <c r="K204" s="8576"/>
    </row>
    <row r="205" ht="24.75" customHeight="1">
      <c r="A205" s="8577" t="s">
        <v>495</v>
      </c>
      <c r="B205" s="8578" t="s">
        <v>496</v>
      </c>
      <c r="C205" s="8579" t="s">
        <v>80</v>
      </c>
      <c r="D205" s="4322">
        <f>IF(D164=0,0,D96/D164)</f>
        <v>1283.09725092435</v>
      </c>
      <c r="E205" s="8580" t="s">
        <v>22</v>
      </c>
      <c r="F205" s="8581">
        <v>1500</v>
      </c>
      <c r="G205" s="8582">
        <v>10000</v>
      </c>
      <c r="H205" s="8583" t="s">
        <v>383</v>
      </c>
      <c r="I205" s="8584" t="s">
        <v>497</v>
      </c>
      <c r="J205" s="8585"/>
      <c r="K205" s="8586"/>
    </row>
    <row r="206" ht="24.75" customHeight="1">
      <c r="A206" s="8587"/>
      <c r="B206" s="8588"/>
      <c r="C206" s="8589" t="s">
        <v>82</v>
      </c>
      <c r="D206" s="706">
        <f>IF(D166=0,0,D98/D166)</f>
        <v>933.354004134367</v>
      </c>
      <c r="E206" s="8590"/>
      <c r="F206" s="8591"/>
      <c r="G206" s="8592"/>
      <c r="H206" s="8593"/>
      <c r="I206" s="8594"/>
      <c r="J206" s="8595"/>
      <c r="K206" s="8596"/>
    </row>
    <row r="207" ht="22.5" customHeight="1">
      <c r="A207" s="8597"/>
      <c r="B207" s="8598"/>
      <c r="C207" s="8599" t="s">
        <v>83</v>
      </c>
      <c r="D207" s="4196">
        <f>IF(D206=0,0,ROUND((D205/D206-1)*100,2))</f>
        <v>37.47</v>
      </c>
      <c r="E207" s="8600" t="s">
        <v>22</v>
      </c>
      <c r="F207" s="8601">
        <v>-5</v>
      </c>
      <c r="G207" s="8602">
        <v>10</v>
      </c>
      <c r="H207" s="8603" t="s">
        <v>383</v>
      </c>
      <c r="I207" s="8604" t="s">
        <v>498</v>
      </c>
      <c r="J207" s="8605"/>
      <c r="K207" s="8606"/>
    </row>
    <row r="208" ht="22.5" customHeight="1">
      <c r="A208" s="8607" t="s">
        <v>499</v>
      </c>
      <c r="B208" s="8608" t="s">
        <v>500</v>
      </c>
      <c r="C208" s="8609" t="s">
        <v>80</v>
      </c>
      <c r="D208" s="8610">
        <f>IF(D168=0,0,D96/D168)</f>
        <v>134.896848613468</v>
      </c>
      <c r="E208" s="8611" t="s">
        <v>22</v>
      </c>
      <c r="F208" s="8612">
        <v>80</v>
      </c>
      <c r="G208" s="8613">
        <v>1000</v>
      </c>
      <c r="H208" s="8614" t="s">
        <v>23</v>
      </c>
      <c r="I208" s="8615"/>
      <c r="J208" s="8616"/>
      <c r="K208" s="8617"/>
    </row>
    <row r="209" ht="22.5" customHeight="1">
      <c r="A209" s="8618"/>
      <c r="B209" s="8619"/>
      <c r="C209" s="8620" t="s">
        <v>82</v>
      </c>
      <c r="D209" s="4322">
        <f>IF(D170=0,0,D98/D170)</f>
        <v>105.052408590142</v>
      </c>
      <c r="E209" s="8621"/>
      <c r="F209" s="8622"/>
      <c r="G209" s="8623"/>
      <c r="H209" s="8624"/>
      <c r="I209" s="8625"/>
      <c r="J209" s="8626"/>
      <c r="K209" s="8627"/>
    </row>
    <row r="210" ht="22.5" customHeight="1">
      <c r="A210" s="8628"/>
      <c r="B210" s="8629"/>
      <c r="C210" s="8630" t="s">
        <v>83</v>
      </c>
      <c r="D210" s="4196">
        <f>IF(D209=0,0,ROUND((D208/D209-1)*100,2))</f>
        <v>28.41</v>
      </c>
      <c r="E210" s="8631" t="s">
        <v>22</v>
      </c>
      <c r="F210" s="8632">
        <v>-5</v>
      </c>
      <c r="G210" s="8633">
        <v>10</v>
      </c>
      <c r="H210" s="8634" t="s">
        <v>383</v>
      </c>
      <c r="I210" s="8635" t="s">
        <v>501</v>
      </c>
      <c r="J210" s="8636"/>
      <c r="K210" s="8637"/>
    </row>
    <row r="211" ht="22.5" customHeight="1">
      <c r="A211" s="8638" t="s">
        <v>502</v>
      </c>
      <c r="B211" s="8639" t="s">
        <v>503</v>
      </c>
      <c r="C211" s="8640" t="s">
        <v>80</v>
      </c>
      <c r="D211" s="8610">
        <f>IF(D172=0,0,D101/D172)</f>
        <v>1224.97832853026</v>
      </c>
      <c r="E211" s="8641" t="s">
        <v>22</v>
      </c>
      <c r="F211" s="8642">
        <v>1000</v>
      </c>
      <c r="G211" s="8643">
        <v>8000</v>
      </c>
      <c r="H211" s="8644" t="s">
        <v>23</v>
      </c>
      <c r="I211" s="8645"/>
      <c r="J211" s="8646"/>
      <c r="K211" s="8647"/>
    </row>
    <row r="212" ht="22.5" customHeight="1">
      <c r="A212" s="8648"/>
      <c r="B212" s="8649"/>
      <c r="C212" s="8650" t="s">
        <v>82</v>
      </c>
      <c r="D212" s="4322">
        <f>IF(D174=0,0,D103/D174)</f>
        <v>1363.84246376812</v>
      </c>
      <c r="E212" s="8651"/>
      <c r="F212" s="8652"/>
      <c r="G212" s="8653"/>
      <c r="H212" s="8654"/>
      <c r="I212" s="8655"/>
      <c r="J212" s="8656"/>
      <c r="K212" s="8657"/>
    </row>
    <row r="213" ht="22.5" customHeight="1">
      <c r="A213" s="8658"/>
      <c r="B213" s="8659"/>
      <c r="C213" s="8660" t="s">
        <v>83</v>
      </c>
      <c r="D213" s="4196">
        <f>IF(D212=0,0,ROUND((D211/D212-1)*100,2))</f>
        <v>-10.18</v>
      </c>
      <c r="E213" s="8661" t="s">
        <v>22</v>
      </c>
      <c r="F213" s="8662">
        <v>-5</v>
      </c>
      <c r="G213" s="8663">
        <v>10</v>
      </c>
      <c r="H213" s="8664" t="s">
        <v>383</v>
      </c>
      <c r="I213" s="8665" t="s">
        <v>504</v>
      </c>
      <c r="J213" s="8666"/>
      <c r="K213" s="8667"/>
    </row>
    <row r="214" ht="22.5" customHeight="1">
      <c r="A214" s="8668" t="s">
        <v>505</v>
      </c>
      <c r="B214" s="8669" t="s">
        <v>506</v>
      </c>
      <c r="C214" s="8670" t="s">
        <v>80</v>
      </c>
      <c r="D214" s="8610">
        <f>IF(D176=0,0,D101/D176)</f>
        <v>1224.97832853026</v>
      </c>
      <c r="E214" s="8671" t="s">
        <v>22</v>
      </c>
      <c r="F214" s="8672">
        <v>500</v>
      </c>
      <c r="G214" s="8673">
        <v>5000</v>
      </c>
      <c r="H214" s="8674" t="s">
        <v>23</v>
      </c>
      <c r="I214" s="8675"/>
      <c r="J214" s="8676"/>
      <c r="K214" s="8677"/>
    </row>
    <row r="215" ht="22.5" customHeight="1">
      <c r="A215" s="8678"/>
      <c r="B215" s="8679"/>
      <c r="C215" s="8680" t="s">
        <v>82</v>
      </c>
      <c r="D215" s="4322">
        <f>IF(D178=0,0,D103/D178)</f>
        <v>1363.84246376812</v>
      </c>
      <c r="E215" s="8681"/>
      <c r="F215" s="8682"/>
      <c r="G215" s="8683"/>
      <c r="H215" s="8684"/>
      <c r="I215" s="8685"/>
      <c r="J215" s="8686"/>
      <c r="K215" s="8687"/>
    </row>
    <row r="216" ht="22.5" customHeight="1">
      <c r="A216" s="8688"/>
      <c r="B216" s="8689"/>
      <c r="C216" s="8690" t="s">
        <v>83</v>
      </c>
      <c r="D216" s="4196">
        <f>IF(D215=0,0,ROUND((D214/D215-1)*100,2))</f>
        <v>-10.18</v>
      </c>
      <c r="E216" s="8691" t="s">
        <v>22</v>
      </c>
      <c r="F216" s="8692">
        <v>-5</v>
      </c>
      <c r="G216" s="8693">
        <v>10</v>
      </c>
      <c r="H216" s="8694" t="s">
        <v>383</v>
      </c>
      <c r="I216" s="8695" t="s">
        <v>507</v>
      </c>
      <c r="J216" s="8696"/>
      <c r="K216" s="8697"/>
    </row>
    <row r="217" ht="22.5" customHeight="1">
      <c r="A217" s="8698" t="s">
        <v>508</v>
      </c>
      <c r="B217" s="8699" t="s">
        <v>509</v>
      </c>
      <c r="C217" s="8700" t="s">
        <v>80</v>
      </c>
      <c r="D217" s="8610">
        <f>IF(D180=0,0,D106/D180)</f>
        <v>16559.2016956522</v>
      </c>
      <c r="E217" s="8701" t="s">
        <v>22</v>
      </c>
      <c r="F217" s="8702">
        <v>10000</v>
      </c>
      <c r="G217" s="8703">
        <v>50000</v>
      </c>
      <c r="H217" s="8704" t="s">
        <v>23</v>
      </c>
      <c r="I217" s="8705"/>
      <c r="J217" s="8706"/>
      <c r="K217" s="8707"/>
    </row>
    <row r="218" ht="22.5" customHeight="1">
      <c r="A218" s="8708"/>
      <c r="B218" s="8709"/>
      <c r="C218" s="8710" t="s">
        <v>82</v>
      </c>
      <c r="D218" s="4322">
        <f>IF(D182=0,0,D109/D182)</f>
        <v>14671.5157419355</v>
      </c>
      <c r="E218" s="8711"/>
      <c r="F218" s="8712"/>
      <c r="G218" s="8713"/>
      <c r="H218" s="8714"/>
      <c r="I218" s="8715"/>
      <c r="J218" s="8716"/>
      <c r="K218" s="8717"/>
    </row>
    <row r="219" ht="22.5" customHeight="1">
      <c r="A219" s="8718"/>
      <c r="B219" s="8719"/>
      <c r="C219" s="8720" t="s">
        <v>83</v>
      </c>
      <c r="D219" s="4196">
        <f>IF(D218=0,0,ROUND((D217/D218-1)*100,2))</f>
        <v>12.87</v>
      </c>
      <c r="E219" s="8721" t="s">
        <v>22</v>
      </c>
      <c r="F219" s="8722">
        <v>-5</v>
      </c>
      <c r="G219" s="8723">
        <v>10</v>
      </c>
      <c r="H219" s="8724" t="s">
        <v>383</v>
      </c>
      <c r="I219" s="8725" t="s">
        <v>510</v>
      </c>
      <c r="J219" s="8726"/>
      <c r="K219" s="8727"/>
    </row>
    <row r="220" ht="22.5" customHeight="1">
      <c r="A220" s="8728" t="s">
        <v>511</v>
      </c>
      <c r="B220" s="8729" t="s">
        <v>328</v>
      </c>
      <c r="C220" s="8730" t="s">
        <v>329</v>
      </c>
      <c r="D220" s="4322">
        <v>42611217.39</v>
      </c>
      <c r="E220" s="8731"/>
      <c r="F220" s="8732"/>
      <c r="G220" s="8733"/>
      <c r="H220" s="8734"/>
      <c r="I220" s="8735"/>
      <c r="J220" s="8736"/>
      <c r="K220" s="8737"/>
    </row>
    <row r="221" ht="22.5" customHeight="1">
      <c r="A221" s="8738"/>
      <c r="B221" s="8739"/>
      <c r="C221" s="8740" t="s">
        <v>330</v>
      </c>
      <c r="D221" s="706">
        <v>0</v>
      </c>
      <c r="E221" s="8741"/>
      <c r="F221" s="8742"/>
      <c r="G221" s="8743"/>
      <c r="H221" s="8744"/>
      <c r="I221" s="8745"/>
      <c r="J221" s="8746"/>
      <c r="K221" s="8747"/>
    </row>
    <row r="222" ht="22.5" customHeight="1">
      <c r="A222" s="8748"/>
      <c r="B222" s="8749"/>
      <c r="C222" s="8750" t="s">
        <v>21</v>
      </c>
      <c r="D222" s="706">
        <f>D220-D221</f>
        <v>42611217.39</v>
      </c>
      <c r="E222" s="8751" t="s">
        <v>22</v>
      </c>
      <c r="F222" s="8752">
        <v>0</v>
      </c>
      <c r="G222" s="8753">
        <v>0</v>
      </c>
      <c r="H222" s="8754" t="s">
        <v>383</v>
      </c>
      <c r="I222" s="8755" t="s">
        <v>512</v>
      </c>
      <c r="J222" s="8756"/>
      <c r="K222" s="8757"/>
    </row>
    <row r="223" ht="22.5" customHeight="1">
      <c r="A223" s="8758" t="s">
        <v>513</v>
      </c>
      <c r="B223" s="8759" t="s">
        <v>514</v>
      </c>
      <c r="C223" s="8760" t="s">
        <v>515</v>
      </c>
      <c r="D223" s="706">
        <v>100</v>
      </c>
      <c r="E223" s="8761" t="s">
        <v>22</v>
      </c>
      <c r="F223" s="8762">
        <v>90</v>
      </c>
      <c r="G223" s="8763">
        <v>100</v>
      </c>
      <c r="H223" s="8764" t="s">
        <v>23</v>
      </c>
      <c r="I223" s="8765"/>
      <c r="J223" s="8766"/>
      <c r="K223" s="8767"/>
    </row>
    <row r="224" ht="22.5" customHeight="1">
      <c r="A224" s="8768" t="s">
        <v>516</v>
      </c>
      <c r="B224" s="8769" t="s">
        <v>517</v>
      </c>
      <c r="C224" s="8770" t="s">
        <v>518</v>
      </c>
      <c r="D224" s="4196">
        <v>0</v>
      </c>
      <c r="E224" s="8771" t="s">
        <v>22</v>
      </c>
      <c r="F224" s="8772">
        <v>0</v>
      </c>
      <c r="G224" s="8773">
        <v>0</v>
      </c>
      <c r="H224" s="8774" t="s">
        <v>23</v>
      </c>
      <c r="I224" s="8775"/>
      <c r="J224" s="8776"/>
      <c r="K224" s="8777"/>
    </row>
    <row r="225" ht="22.5" customHeight="1">
      <c r="A225" s="8778" t="s">
        <v>519</v>
      </c>
      <c r="B225" s="8779" t="s">
        <v>520</v>
      </c>
      <c r="C225" s="8780" t="s">
        <v>80</v>
      </c>
      <c r="D225" s="4322">
        <v>11.35</v>
      </c>
      <c r="E225" s="8781" t="s">
        <v>22</v>
      </c>
      <c r="F225" s="8782">
        <v>5</v>
      </c>
      <c r="G225" s="8783">
        <v>13</v>
      </c>
      <c r="H225" s="8784" t="s">
        <v>23</v>
      </c>
      <c r="I225" s="8785"/>
      <c r="J225" s="8786"/>
      <c r="K225" s="8787"/>
    </row>
    <row r="226" ht="22.5" customHeight="1">
      <c r="A226" s="8788"/>
      <c r="B226" s="8789"/>
      <c r="C226" s="8790" t="s">
        <v>82</v>
      </c>
      <c r="D226" s="706">
        <v>12.03</v>
      </c>
      <c r="E226" s="8791"/>
      <c r="F226" s="8792"/>
      <c r="G226" s="8793"/>
      <c r="H226" s="8794"/>
      <c r="I226" s="8795"/>
      <c r="J226" s="8796"/>
      <c r="K226" s="8797"/>
    </row>
    <row r="227" ht="22.5" customHeight="1">
      <c r="A227" s="8798"/>
      <c r="B227" s="8799"/>
      <c r="C227" s="8800" t="s">
        <v>187</v>
      </c>
      <c r="D227" s="706">
        <f>D225-D226</f>
        <v>-0.68</v>
      </c>
      <c r="E227" s="8801" t="s">
        <v>22</v>
      </c>
      <c r="F227" s="8802">
        <v>-1</v>
      </c>
      <c r="G227" s="8803">
        <v>1</v>
      </c>
      <c r="H227" s="8804" t="s">
        <v>23</v>
      </c>
      <c r="I227" s="8805"/>
      <c r="J227" s="8806"/>
      <c r="K227" s="8807"/>
    </row>
    <row r="228" ht="22.5" customHeight="1">
      <c r="A228" s="8808" t="s">
        <v>201</v>
      </c>
      <c r="B228" s="8809" t="s">
        <v>332</v>
      </c>
      <c r="C228" s="8810" t="s">
        <v>203</v>
      </c>
      <c r="D228" s="706">
        <v>0</v>
      </c>
      <c r="E228" s="8811"/>
      <c r="F228" s="8812"/>
      <c r="G228" s="8813"/>
      <c r="H228" s="8814"/>
      <c r="I228" s="8815"/>
      <c r="J228" s="8816"/>
      <c r="K228" s="8817"/>
    </row>
    <row r="229" ht="22.5" customHeight="1">
      <c r="A229" s="8818"/>
      <c r="B229" s="8819"/>
      <c r="C229" s="8820" t="s">
        <v>204</v>
      </c>
      <c r="D229" s="706">
        <v>0</v>
      </c>
      <c r="E229" s="8821"/>
      <c r="F229" s="8822"/>
      <c r="G229" s="8823"/>
      <c r="H229" s="8824"/>
      <c r="I229" s="8825"/>
      <c r="J229" s="8826"/>
      <c r="K229" s="8827"/>
    </row>
    <row r="230" ht="22.5" customHeight="1">
      <c r="A230" s="8828"/>
      <c r="B230" s="8829"/>
      <c r="C230" s="8830" t="s">
        <v>21</v>
      </c>
      <c r="D230" s="706">
        <f>D228-D229</f>
        <v>0</v>
      </c>
      <c r="E230" s="8831" t="s">
        <v>22</v>
      </c>
      <c r="F230" s="8832">
        <v>0</v>
      </c>
      <c r="G230" s="8833">
        <v>0</v>
      </c>
      <c r="H230" s="8834" t="s">
        <v>23</v>
      </c>
      <c r="I230" s="8835"/>
      <c r="J230" s="8836"/>
      <c r="K230" s="8837"/>
    </row>
    <row r="231" ht="22.5" customHeight="1">
      <c r="A231" s="8838" t="s">
        <v>521</v>
      </c>
      <c r="B231" s="8839" t="s">
        <v>522</v>
      </c>
      <c r="C231" s="8840" t="s">
        <v>80</v>
      </c>
      <c r="D231" s="706">
        <v>42611217.39</v>
      </c>
      <c r="E231" s="8841"/>
      <c r="F231" s="8842"/>
      <c r="G231" s="8843"/>
      <c r="H231" s="8844"/>
      <c r="I231" s="8845"/>
      <c r="J231" s="8846"/>
      <c r="K231" s="8847"/>
    </row>
    <row r="232" ht="22.5" customHeight="1">
      <c r="A232" s="8848"/>
      <c r="B232" s="8849"/>
      <c r="C232" s="8850" t="s">
        <v>207</v>
      </c>
      <c r="D232" s="706">
        <v>43016020.42</v>
      </c>
      <c r="E232" s="8851"/>
      <c r="F232" s="8852"/>
      <c r="G232" s="8853"/>
      <c r="H232" s="8854"/>
      <c r="I232" s="8855"/>
      <c r="J232" s="8856"/>
      <c r="K232" s="8857"/>
    </row>
    <row r="233" ht="22.5" customHeight="1">
      <c r="A233" s="8858"/>
      <c r="B233" s="8859"/>
      <c r="C233" s="8860" t="s">
        <v>200</v>
      </c>
      <c r="D233" s="4196">
        <f>IF(D232=0,0,ROUND((D231/D232-1)*100,2))</f>
        <v>-0.94</v>
      </c>
      <c r="E233" s="8861" t="s">
        <v>22</v>
      </c>
      <c r="F233" s="8862">
        <v>-5</v>
      </c>
      <c r="G233" s="8863">
        <v>5</v>
      </c>
      <c r="H233" s="8864" t="s">
        <v>23</v>
      </c>
      <c r="I233" s="8865"/>
      <c r="J233" s="8866"/>
      <c r="K233" s="8867"/>
    </row>
    <row r="234" ht="22.5" customHeight="1">
      <c r="A234" s="8868" t="s">
        <v>523</v>
      </c>
      <c r="B234" s="8869"/>
      <c r="C234" s="8870"/>
      <c r="D234" s="8871"/>
      <c r="E234" s="8872"/>
      <c r="F234" s="8873"/>
      <c r="G234" s="8874"/>
      <c r="H234" s="8875"/>
      <c r="I234" s="8876"/>
      <c r="J234" s="8877"/>
      <c r="K234" s="8878"/>
    </row>
    <row r="235" ht="22.5" customHeight="1">
      <c r="A235" s="8879" t="s">
        <v>524</v>
      </c>
      <c r="B235" s="8880" t="s">
        <v>228</v>
      </c>
      <c r="C235" s="8881" t="s">
        <v>229</v>
      </c>
      <c r="D235" s="706">
        <v>0</v>
      </c>
      <c r="E235" s="8882" t="s">
        <v>22</v>
      </c>
      <c r="F235" s="8883">
        <v>0</v>
      </c>
      <c r="G235" s="8884">
        <v>0</v>
      </c>
      <c r="H235" s="8885" t="s">
        <v>23</v>
      </c>
      <c r="I235" s="8886" t="s">
        <v>525</v>
      </c>
      <c r="J235" s="8887"/>
      <c r="K235" s="8888"/>
    </row>
    <row r="236" ht="22.5" customHeight="1">
      <c r="A236" s="8889"/>
      <c r="B236" s="8890"/>
      <c r="C236" s="8891" t="s">
        <v>526</v>
      </c>
      <c r="D236" s="706">
        <v>0</v>
      </c>
      <c r="E236" s="8892"/>
      <c r="F236" s="8893"/>
      <c r="G236" s="8894"/>
      <c r="H236" s="8895"/>
      <c r="I236" s="8896"/>
      <c r="J236" s="8897"/>
      <c r="K236" s="8898"/>
    </row>
    <row r="237" ht="22.5" customHeight="1">
      <c r="A237" s="8899"/>
      <c r="B237" s="8900"/>
      <c r="C237" s="8901" t="s">
        <v>527</v>
      </c>
      <c r="D237" s="4196">
        <v>0</v>
      </c>
      <c r="E237" s="8902" t="s">
        <v>22</v>
      </c>
      <c r="F237" s="8903">
        <v>0</v>
      </c>
      <c r="G237" s="8904">
        <v>8</v>
      </c>
      <c r="H237" s="8905" t="s">
        <v>23</v>
      </c>
      <c r="I237" s="8906"/>
      <c r="J237" s="8907"/>
      <c r="K237" s="8908"/>
    </row>
    <row r="238" ht="22.5" customHeight="1">
      <c r="A238" s="8909"/>
      <c r="B238" s="8910"/>
      <c r="C238" s="8911" t="s">
        <v>230</v>
      </c>
      <c r="D238" s="4322">
        <v>0</v>
      </c>
      <c r="E238" s="8912" t="s">
        <v>22</v>
      </c>
      <c r="F238" s="8913">
        <v>0</v>
      </c>
      <c r="G238" s="8914">
        <v>0</v>
      </c>
      <c r="H238" s="8915" t="s">
        <v>23</v>
      </c>
      <c r="I238" s="8916"/>
      <c r="J238" s="8917"/>
      <c r="K238" s="8918"/>
    </row>
    <row r="239" ht="21.75" customHeight="1">
      <c r="A239" s="8919" t="s">
        <v>528</v>
      </c>
      <c r="B239" s="8920" t="s">
        <v>228</v>
      </c>
      <c r="C239" s="8921" t="s">
        <v>232</v>
      </c>
      <c r="D239" s="706">
        <v>0</v>
      </c>
      <c r="E239" s="8922" t="s">
        <v>22</v>
      </c>
      <c r="F239" s="8923">
        <v>0</v>
      </c>
      <c r="G239" s="8924">
        <v>0</v>
      </c>
      <c r="H239" s="8925" t="s">
        <v>23</v>
      </c>
      <c r="I239" s="8926"/>
      <c r="J239" s="8927"/>
      <c r="K239" s="8928"/>
    </row>
    <row r="240" ht="21.75" customHeight="1">
      <c r="A240" s="8929"/>
      <c r="B240" s="8930"/>
      <c r="C240" s="8931" t="s">
        <v>233</v>
      </c>
      <c r="D240" s="706">
        <v>0</v>
      </c>
      <c r="E240" s="8932" t="s">
        <v>22</v>
      </c>
      <c r="F240" s="8933">
        <v>0</v>
      </c>
      <c r="G240" s="8934">
        <v>0</v>
      </c>
      <c r="H240" s="8935" t="s">
        <v>23</v>
      </c>
      <c r="I240" s="8936"/>
      <c r="J240" s="8937"/>
      <c r="K240" s="8938"/>
    </row>
  </sheetData>
  <mergeCells>
    <mergeCell ref="A1:K1"/>
    <mergeCell ref="A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6:A18"/>
    <mergeCell ref="B16:B18"/>
    <mergeCell ref="A20:A24"/>
    <mergeCell ref="B20:B24"/>
    <mergeCell ref="A25:A28"/>
    <mergeCell ref="B25:B28"/>
    <mergeCell ref="A29:A31"/>
    <mergeCell ref="B29:B31"/>
    <mergeCell ref="A32:A34"/>
    <mergeCell ref="B32:B34"/>
    <mergeCell ref="A35:A39"/>
    <mergeCell ref="B35:B39"/>
    <mergeCell ref="A40:A44"/>
    <mergeCell ref="B40:B44"/>
    <mergeCell ref="A46:A50"/>
    <mergeCell ref="B46:B50"/>
    <mergeCell ref="A51:A55"/>
    <mergeCell ref="B51:B55"/>
    <mergeCell ref="A56:A60"/>
    <mergeCell ref="B56:B60"/>
    <mergeCell ref="A61:A63"/>
    <mergeCell ref="B61:B63"/>
    <mergeCell ref="A64:A66"/>
    <mergeCell ref="B64:B66"/>
    <mergeCell ref="A67:A69"/>
    <mergeCell ref="B67:B69"/>
    <mergeCell ref="A70:A74"/>
    <mergeCell ref="B70:B74"/>
    <mergeCell ref="A75:A79"/>
    <mergeCell ref="B75:B79"/>
    <mergeCell ref="A80:A84"/>
    <mergeCell ref="B80:B84"/>
    <mergeCell ref="A85:A89"/>
    <mergeCell ref="B85:B89"/>
    <mergeCell ref="A90:A94"/>
    <mergeCell ref="B90:B94"/>
    <mergeCell ref="A95:A99"/>
    <mergeCell ref="B95:B99"/>
    <mergeCell ref="A100:A104"/>
    <mergeCell ref="B100:B104"/>
    <mergeCell ref="A105:A110"/>
    <mergeCell ref="B105:B110"/>
    <mergeCell ref="A111:A114"/>
    <mergeCell ref="B111:B114"/>
    <mergeCell ref="A115:A119"/>
    <mergeCell ref="B115:B119"/>
    <mergeCell ref="A120:A122"/>
    <mergeCell ref="B120:B122"/>
    <mergeCell ref="A123:A125"/>
    <mergeCell ref="B123:B125"/>
    <mergeCell ref="A127:A129"/>
    <mergeCell ref="B127:B129"/>
    <mergeCell ref="A130:A133"/>
    <mergeCell ref="B130:B133"/>
    <mergeCell ref="A134:A137"/>
    <mergeCell ref="B134:B137"/>
    <mergeCell ref="A138:A141"/>
    <mergeCell ref="B138:B141"/>
    <mergeCell ref="A142:A145"/>
    <mergeCell ref="B142:B145"/>
    <mergeCell ref="A146:A149"/>
    <mergeCell ref="B146:B149"/>
    <mergeCell ref="A150:A152"/>
    <mergeCell ref="B150:B152"/>
    <mergeCell ref="A153:A155"/>
    <mergeCell ref="B153:B155"/>
    <mergeCell ref="A156:A159"/>
    <mergeCell ref="B156:B159"/>
    <mergeCell ref="A160:A163"/>
    <mergeCell ref="B160:B163"/>
    <mergeCell ref="A164:A167"/>
    <mergeCell ref="B164:B167"/>
    <mergeCell ref="A168:A171"/>
    <mergeCell ref="B168:B171"/>
    <mergeCell ref="A172:A175"/>
    <mergeCell ref="B172:B175"/>
    <mergeCell ref="A176:A179"/>
    <mergeCell ref="B176:B179"/>
    <mergeCell ref="A180:A183"/>
    <mergeCell ref="B180:B183"/>
    <mergeCell ref="A185:A187"/>
    <mergeCell ref="A188:A190"/>
    <mergeCell ref="B188:B190"/>
    <mergeCell ref="A191:A193"/>
    <mergeCell ref="B191:B193"/>
    <mergeCell ref="A194:A195"/>
    <mergeCell ref="B194:B195"/>
    <mergeCell ref="A196:A198"/>
    <mergeCell ref="B196:B198"/>
    <mergeCell ref="A199:A201"/>
    <mergeCell ref="B199:B201"/>
    <mergeCell ref="A202:A204"/>
    <mergeCell ref="B202:B204"/>
    <mergeCell ref="A205:A207"/>
    <mergeCell ref="B205:B207"/>
    <mergeCell ref="A208:A210"/>
    <mergeCell ref="B208:B210"/>
    <mergeCell ref="A211:A213"/>
    <mergeCell ref="B211:B213"/>
    <mergeCell ref="A214:A216"/>
    <mergeCell ref="B214:B216"/>
    <mergeCell ref="A217:A219"/>
    <mergeCell ref="B217:B219"/>
    <mergeCell ref="A220:A222"/>
    <mergeCell ref="B220:B222"/>
    <mergeCell ref="A225:A227"/>
    <mergeCell ref="B225:B227"/>
    <mergeCell ref="A228:A230"/>
    <mergeCell ref="B228:B230"/>
    <mergeCell ref="A231:A233"/>
    <mergeCell ref="B231:B233"/>
    <mergeCell ref="A235:A238"/>
    <mergeCell ref="B235:B238"/>
    <mergeCell ref="A239:A240"/>
    <mergeCell ref="B239:B240"/>
  </mergeCells>
  <pageMargins left="1.18110236220472" right="1.18110236220472" top="1.18110236220472" bottom="1.18110236220472" header="0.51181" footer="0.51181"/>
  <pageSetup paperSize="9" pageOrder="overThenDown" orientation="portrait" errors="blank"/>
</worksheet>
</file>

<file path=xl/worksheets/sheet5.xml><?xml version="1.0" encoding="utf-8"?>
<worksheet xmlns="http://schemas.openxmlformats.org/spreadsheetml/2006/main" xmlns:r="http://schemas.openxmlformats.org/officeDocument/2006/relationships">
  <dimension ref="A1:K187"/>
  <sheetViews>
    <sheetView topLeftCell="A1" zoomScaleNormal="100" zoomScalePageLayoutView="60" workbookViewId="0">
      <pane topLeftCell="B102" activePane="bottomRight" state="frozen"/>
      <selection activeCell="A1" sqref="A1"/>
    </sheetView>
  </sheetViews>
  <sheetFormatPr defaultColWidth="8" defaultRowHeight="14.25"/>
  <cols>
    <col min="1" max="1" width="28.9686274509804" style="16"/>
    <col min="2" max="2" width="24.6666666666667" style="16"/>
    <col min="3" max="3" width="44.7450980392157" style="16"/>
    <col min="4" max="4" width="23.0901960784314" style="16"/>
    <col min="5" max="5" width="6.02352941176471" style="16"/>
    <col min="6" max="6" width="9.74901960784314" style="16"/>
    <col min="7" max="7" width="10.0392156862745" style="16"/>
    <col min="8" max="8" width="5.5921568627451" style="16"/>
    <col min="9" max="9" width="36.5686274509804" style="16"/>
    <col min="10" max="10" width="36.5686274509804" style="16"/>
    <col min="11" max="11" width="36.5686274509804" style="16"/>
  </cols>
  <sheetData>
    <row r="1" ht="38.25" customHeight="1">
      <c r="A1" s="8939" t="s">
        <v>529</v>
      </c>
      <c r="B1" s="8940"/>
      <c r="C1" s="8941"/>
      <c r="D1" s="8942"/>
      <c r="E1" s="8943"/>
      <c r="F1" s="8944"/>
      <c r="G1" s="8945"/>
      <c r="H1" s="8946"/>
      <c r="I1" s="8947"/>
      <c r="J1" s="8948"/>
      <c r="K1" s="8949"/>
    </row>
    <row r="2" ht="22.5" customHeight="1">
      <c r="A2" s="8950" t="s">
        <v>530</v>
      </c>
      <c r="B2" s="8951"/>
      <c r="C2" s="8952"/>
      <c r="D2" s="8953"/>
      <c r="E2" s="8954"/>
      <c r="F2" s="8955"/>
      <c r="G2" s="8956"/>
      <c r="H2" s="8957"/>
      <c r="I2" s="8958"/>
      <c r="J2" s="8959"/>
      <c r="K2" s="8960"/>
    </row>
    <row r="3" ht="22.5" customHeight="1">
      <c r="A3" s="8961" t="s">
        <v>2</v>
      </c>
      <c r="B3" s="8962"/>
      <c r="C3" s="8963"/>
      <c r="D3" s="8964"/>
      <c r="E3" s="8965"/>
      <c r="F3" s="8966"/>
      <c r="G3" s="8967"/>
      <c r="H3" s="8968"/>
      <c r="I3" s="8969"/>
      <c r="J3" s="8970"/>
      <c r="K3" s="8971" t="s">
        <v>3</v>
      </c>
    </row>
    <row r="4" ht="22.5" customHeight="1">
      <c r="A4" s="8972" t="s">
        <v>4</v>
      </c>
      <c r="B4" s="8973" t="s">
        <v>5</v>
      </c>
      <c r="C4" s="8974" t="s">
        <v>6</v>
      </c>
      <c r="D4" s="8975" t="s">
        <v>7</v>
      </c>
      <c r="E4" s="8976" t="s">
        <v>8</v>
      </c>
      <c r="F4" s="8977" t="s">
        <v>9</v>
      </c>
      <c r="G4" s="8978"/>
      <c r="H4" s="8979" t="s">
        <v>10</v>
      </c>
      <c r="I4" s="8980" t="s">
        <v>11</v>
      </c>
      <c r="J4" s="8981" t="s">
        <v>12</v>
      </c>
      <c r="K4" s="8982" t="s">
        <v>13</v>
      </c>
    </row>
    <row r="5" ht="22.5" customHeight="1">
      <c r="A5" s="8983"/>
      <c r="B5" s="8984"/>
      <c r="C5" s="8985"/>
      <c r="D5" s="8986"/>
      <c r="E5" s="8987"/>
      <c r="F5" s="8988" t="s">
        <v>14</v>
      </c>
      <c r="G5" s="8989" t="s">
        <v>15</v>
      </c>
      <c r="H5" s="8990"/>
      <c r="I5" s="8991"/>
      <c r="J5" s="8992"/>
      <c r="K5" s="8993"/>
    </row>
    <row r="6" ht="22.5" customHeight="1">
      <c r="A6" s="8994" t="s">
        <v>236</v>
      </c>
      <c r="B6" s="8995"/>
      <c r="C6" s="8996"/>
      <c r="D6" s="8997"/>
      <c r="E6" s="8998"/>
      <c r="F6" s="8999"/>
      <c r="G6" s="9000"/>
      <c r="H6" s="9001"/>
      <c r="I6" s="9002"/>
      <c r="J6" s="9003"/>
      <c r="K6" s="9004"/>
    </row>
    <row r="7" ht="22.5" customHeight="1">
      <c r="A7" s="9005" t="s">
        <v>17</v>
      </c>
      <c r="B7" s="9006" t="s">
        <v>18</v>
      </c>
      <c r="C7" s="9007" t="s">
        <v>19</v>
      </c>
      <c r="D7" s="349">
        <v>535739.8</v>
      </c>
      <c r="E7" s="9008"/>
      <c r="F7" s="9009"/>
      <c r="G7" s="9010"/>
      <c r="H7" s="9011"/>
      <c r="I7" s="9012"/>
      <c r="J7" s="9013"/>
      <c r="K7" s="9014"/>
    </row>
    <row r="8" ht="22.5" customHeight="1">
      <c r="A8" s="9015"/>
      <c r="B8" s="9016"/>
      <c r="C8" s="9017" t="s">
        <v>20</v>
      </c>
      <c r="D8" s="349">
        <v>535739.8</v>
      </c>
      <c r="E8" s="9018"/>
      <c r="F8" s="9019"/>
      <c r="G8" s="9020"/>
      <c r="H8" s="9021"/>
      <c r="I8" s="9022"/>
      <c r="J8" s="9023"/>
      <c r="K8" s="9024"/>
    </row>
    <row r="9" ht="22.5" customHeight="1">
      <c r="A9" s="9025"/>
      <c r="B9" s="9026"/>
      <c r="C9" s="9027" t="s">
        <v>21</v>
      </c>
      <c r="D9" s="349">
        <f>D7-D8</f>
        <v>0</v>
      </c>
      <c r="E9" s="9028" t="s">
        <v>22</v>
      </c>
      <c r="F9" s="9029">
        <v>0</v>
      </c>
      <c r="G9" s="9030">
        <v>0</v>
      </c>
      <c r="H9" s="9031" t="s">
        <v>23</v>
      </c>
      <c r="I9" s="9032"/>
      <c r="J9" s="9033"/>
      <c r="K9" s="9034"/>
    </row>
    <row r="10" ht="22.5" customHeight="1">
      <c r="A10" s="9035" t="s">
        <v>24</v>
      </c>
      <c r="B10" s="9036" t="s">
        <v>25</v>
      </c>
      <c r="C10" s="9037" t="s">
        <v>19</v>
      </c>
      <c r="D10" s="349">
        <v>0</v>
      </c>
      <c r="E10" s="9038"/>
      <c r="F10" s="9039"/>
      <c r="G10" s="9040"/>
      <c r="H10" s="9041"/>
      <c r="I10" s="9042"/>
      <c r="J10" s="9043"/>
      <c r="K10" s="9044"/>
    </row>
    <row r="11" ht="22.5" customHeight="1">
      <c r="A11" s="9045"/>
      <c r="B11" s="9046"/>
      <c r="C11" s="9047" t="s">
        <v>20</v>
      </c>
      <c r="D11" s="349">
        <v>0</v>
      </c>
      <c r="E11" s="9048"/>
      <c r="F11" s="9049"/>
      <c r="G11" s="9050"/>
      <c r="H11" s="9051"/>
      <c r="I11" s="9052"/>
      <c r="J11" s="9053"/>
      <c r="K11" s="9054"/>
    </row>
    <row r="12" ht="22.5" customHeight="1">
      <c r="A12" s="9055"/>
      <c r="B12" s="9056"/>
      <c r="C12" s="9057" t="s">
        <v>21</v>
      </c>
      <c r="D12" s="349">
        <f>D10-D11</f>
        <v>0</v>
      </c>
      <c r="E12" s="9058" t="s">
        <v>22</v>
      </c>
      <c r="F12" s="9059">
        <v>0</v>
      </c>
      <c r="G12" s="9060">
        <v>0</v>
      </c>
      <c r="H12" s="9061" t="s">
        <v>23</v>
      </c>
      <c r="I12" s="9062"/>
      <c r="J12" s="9063"/>
      <c r="K12" s="9064"/>
    </row>
    <row r="13" ht="22.5" customHeight="1">
      <c r="A13" s="9065" t="s">
        <v>339</v>
      </c>
      <c r="B13" s="9066" t="s">
        <v>27</v>
      </c>
      <c r="C13" s="9067" t="s">
        <v>28</v>
      </c>
      <c r="D13" s="349">
        <v>0</v>
      </c>
      <c r="E13" s="9068"/>
      <c r="F13" s="9069"/>
      <c r="G13" s="9070"/>
      <c r="H13" s="9071"/>
      <c r="I13" s="9072"/>
      <c r="J13" s="9073"/>
      <c r="K13" s="9074"/>
    </row>
    <row r="14" ht="22.5" customHeight="1">
      <c r="A14" s="9075"/>
      <c r="B14" s="9076"/>
      <c r="C14" s="9077" t="s">
        <v>29</v>
      </c>
      <c r="D14" s="349">
        <v>0</v>
      </c>
      <c r="E14" s="9078"/>
      <c r="F14" s="9079"/>
      <c r="G14" s="9080"/>
      <c r="H14" s="9081"/>
      <c r="I14" s="9082"/>
      <c r="J14" s="9083"/>
      <c r="K14" s="9084"/>
    </row>
    <row r="15" ht="22.5" customHeight="1">
      <c r="A15" s="9085"/>
      <c r="B15" s="9086"/>
      <c r="C15" s="9087" t="s">
        <v>21</v>
      </c>
      <c r="D15" s="349">
        <f>D13-D14</f>
        <v>0</v>
      </c>
      <c r="E15" s="9088" t="s">
        <v>22</v>
      </c>
      <c r="F15" s="9089">
        <v>0</v>
      </c>
      <c r="G15" s="9090">
        <v>0</v>
      </c>
      <c r="H15" s="9091" t="s">
        <v>23</v>
      </c>
      <c r="I15" s="9092"/>
      <c r="J15" s="9093"/>
      <c r="K15" s="9094"/>
    </row>
    <row r="16" ht="22.5" customHeight="1">
      <c r="A16" s="9095" t="s">
        <v>34</v>
      </c>
      <c r="B16" s="9096"/>
      <c r="C16" s="9097"/>
      <c r="D16" s="9098"/>
      <c r="E16" s="9099"/>
      <c r="F16" s="9100"/>
      <c r="G16" s="9101"/>
      <c r="H16" s="9102"/>
      <c r="I16" s="9103"/>
      <c r="J16" s="9104"/>
      <c r="K16" s="9105"/>
    </row>
    <row r="17" ht="22.5" customHeight="1">
      <c r="A17" s="9106" t="s">
        <v>239</v>
      </c>
      <c r="B17" s="9107" t="s">
        <v>240</v>
      </c>
      <c r="C17" s="9108" t="s">
        <v>37</v>
      </c>
      <c r="D17" s="349">
        <v>0</v>
      </c>
      <c r="E17" s="9109"/>
      <c r="F17" s="9110"/>
      <c r="G17" s="9111"/>
      <c r="H17" s="9112"/>
      <c r="I17" s="9113"/>
      <c r="J17" s="9114"/>
      <c r="K17" s="9115"/>
    </row>
    <row r="18" ht="22.5" customHeight="1">
      <c r="A18" s="9116"/>
      <c r="B18" s="9117"/>
      <c r="C18" s="9118" t="s">
        <v>38</v>
      </c>
      <c r="D18" s="349">
        <v>0</v>
      </c>
      <c r="E18" s="9119"/>
      <c r="F18" s="9120"/>
      <c r="G18" s="9121"/>
      <c r="H18" s="9122"/>
      <c r="I18" s="9123"/>
      <c r="J18" s="9124"/>
      <c r="K18" s="9125"/>
    </row>
    <row r="19" ht="22.5" customHeight="1">
      <c r="A19" s="9126"/>
      <c r="B19" s="9127"/>
      <c r="C19" s="9128" t="s">
        <v>39</v>
      </c>
      <c r="D19" s="349">
        <f>D17-D18</f>
        <v>0</v>
      </c>
      <c r="E19" s="9129" t="s">
        <v>22</v>
      </c>
      <c r="F19" s="9130">
        <v>0</v>
      </c>
      <c r="G19" s="9131">
        <v>0</v>
      </c>
      <c r="H19" s="9132" t="s">
        <v>23</v>
      </c>
      <c r="I19" s="9133"/>
      <c r="J19" s="9134"/>
      <c r="K19" s="9135"/>
    </row>
    <row r="20" ht="22.5" customHeight="1">
      <c r="A20" s="9136"/>
      <c r="B20" s="9137"/>
      <c r="C20" s="9138" t="s">
        <v>40</v>
      </c>
      <c r="D20" s="349">
        <v>2837671.2</v>
      </c>
      <c r="E20" s="9139"/>
      <c r="F20" s="9140"/>
      <c r="G20" s="9141"/>
      <c r="H20" s="9142"/>
      <c r="I20" s="9143"/>
      <c r="J20" s="9144"/>
      <c r="K20" s="9145"/>
    </row>
    <row r="21" ht="22.5" customHeight="1">
      <c r="A21" s="9146"/>
      <c r="B21" s="9147"/>
      <c r="C21" s="9148" t="s">
        <v>41</v>
      </c>
      <c r="D21" s="349">
        <f>D20-D18</f>
        <v>2837671.2</v>
      </c>
      <c r="E21" s="9149" t="s">
        <v>22</v>
      </c>
      <c r="F21" s="9150">
        <v>0</v>
      </c>
      <c r="G21" s="9151">
        <v>0</v>
      </c>
      <c r="H21" s="9152" t="s">
        <v>383</v>
      </c>
      <c r="I21" s="9153" t="s">
        <v>531</v>
      </c>
      <c r="J21" s="9154"/>
      <c r="K21" s="9155"/>
    </row>
    <row r="22" ht="22.5" customHeight="1">
      <c r="A22" s="9156" t="s">
        <v>42</v>
      </c>
      <c r="B22" s="9157" t="s">
        <v>43</v>
      </c>
      <c r="C22" s="9158" t="s">
        <v>44</v>
      </c>
      <c r="D22" s="349">
        <v>0</v>
      </c>
      <c r="E22" s="9159"/>
      <c r="F22" s="9160"/>
      <c r="G22" s="9161"/>
      <c r="H22" s="9162"/>
      <c r="I22" s="9163"/>
      <c r="J22" s="9164"/>
      <c r="K22" s="9165"/>
    </row>
    <row r="23" ht="22.5" customHeight="1">
      <c r="A23" s="9166"/>
      <c r="B23" s="9167"/>
      <c r="C23" s="9168" t="s">
        <v>45</v>
      </c>
      <c r="D23" s="9169">
        <v>0</v>
      </c>
      <c r="E23" s="9170"/>
      <c r="F23" s="9171"/>
      <c r="G23" s="9172"/>
      <c r="H23" s="9173"/>
      <c r="I23" s="9174"/>
      <c r="J23" s="9175"/>
      <c r="K23" s="9176"/>
    </row>
    <row r="24" ht="22.5" customHeight="1">
      <c r="A24" s="9177"/>
      <c r="B24" s="9178"/>
      <c r="C24" s="9179" t="s">
        <v>532</v>
      </c>
      <c r="D24" s="9180">
        <v>0</v>
      </c>
      <c r="E24" s="9181"/>
      <c r="F24" s="9182"/>
      <c r="G24" s="9183"/>
      <c r="H24" s="9184"/>
      <c r="I24" s="9185"/>
      <c r="J24" s="9186"/>
      <c r="K24" s="9187"/>
    </row>
    <row r="25" ht="22.5" customHeight="1">
      <c r="A25" s="9188"/>
      <c r="B25" s="9189"/>
      <c r="C25" s="9190" t="s">
        <v>46</v>
      </c>
      <c r="D25" s="695">
        <f>D22-D23</f>
        <v>0</v>
      </c>
      <c r="E25" s="9191" t="s">
        <v>22</v>
      </c>
      <c r="F25" s="9192">
        <v>0</v>
      </c>
      <c r="G25" s="9193">
        <v>0</v>
      </c>
      <c r="H25" s="9194" t="s">
        <v>23</v>
      </c>
      <c r="I25" s="9195"/>
      <c r="J25" s="9196"/>
      <c r="K25" s="9197"/>
    </row>
    <row r="26" ht="22.5" customHeight="1">
      <c r="A26" s="9198" t="s">
        <v>242</v>
      </c>
      <c r="B26" s="9199" t="s">
        <v>533</v>
      </c>
      <c r="C26" s="9200" t="s">
        <v>244</v>
      </c>
      <c r="D26" s="349">
        <v>0</v>
      </c>
      <c r="E26" s="9201"/>
      <c r="F26" s="9202"/>
      <c r="G26" s="9203"/>
      <c r="H26" s="9204"/>
      <c r="I26" s="9205"/>
      <c r="J26" s="9206"/>
      <c r="K26" s="9207"/>
    </row>
    <row r="27" ht="22.5" customHeight="1">
      <c r="A27" s="9208"/>
      <c r="B27" s="9209" t="s">
        <v>243</v>
      </c>
      <c r="C27" s="9210" t="s">
        <v>245</v>
      </c>
      <c r="D27" s="9211">
        <v>0</v>
      </c>
      <c r="E27" s="9212"/>
      <c r="F27" s="9213"/>
      <c r="G27" s="9214"/>
      <c r="H27" s="9215"/>
      <c r="I27" s="9216"/>
      <c r="J27" s="9217"/>
      <c r="K27" s="9218"/>
    </row>
    <row r="28" ht="22.5" customHeight="1">
      <c r="A28" s="9219"/>
      <c r="B28" s="9220"/>
      <c r="C28" s="9221" t="s">
        <v>246</v>
      </c>
      <c r="D28" s="349">
        <f>D26-D27</f>
        <v>0</v>
      </c>
      <c r="E28" s="9222" t="s">
        <v>22</v>
      </c>
      <c r="F28" s="9223">
        <v>0</v>
      </c>
      <c r="G28" s="9224">
        <v>0</v>
      </c>
      <c r="H28" s="9225" t="s">
        <v>23</v>
      </c>
      <c r="I28" s="9226"/>
      <c r="J28" s="9227"/>
      <c r="K28" s="9228"/>
    </row>
    <row r="29" ht="22.5" customHeight="1">
      <c r="A29" s="9229" t="s">
        <v>247</v>
      </c>
      <c r="B29" s="9230" t="s">
        <v>48</v>
      </c>
      <c r="C29" s="9231" t="s">
        <v>49</v>
      </c>
      <c r="D29" s="349">
        <v>123096.44</v>
      </c>
      <c r="E29" s="9232"/>
      <c r="F29" s="9233"/>
      <c r="G29" s="9234"/>
      <c r="H29" s="9235"/>
      <c r="I29" s="9236"/>
      <c r="J29" s="9237"/>
      <c r="K29" s="9238"/>
    </row>
    <row r="30" ht="22.5" customHeight="1">
      <c r="A30" s="9239"/>
      <c r="B30" s="9240"/>
      <c r="C30" s="9241" t="s">
        <v>50</v>
      </c>
      <c r="D30" s="349">
        <v>0</v>
      </c>
      <c r="E30" s="9242"/>
      <c r="F30" s="9243"/>
      <c r="G30" s="9244"/>
      <c r="H30" s="9245"/>
      <c r="I30" s="9246"/>
      <c r="J30" s="9247"/>
      <c r="K30" s="9248"/>
    </row>
    <row r="31" ht="22.5" customHeight="1">
      <c r="A31" s="9249"/>
      <c r="B31" s="9250"/>
      <c r="C31" s="9251" t="s">
        <v>51</v>
      </c>
      <c r="D31" s="349">
        <f>D29-D30</f>
        <v>123096.44</v>
      </c>
      <c r="E31" s="9252" t="s">
        <v>22</v>
      </c>
      <c r="F31" s="9253">
        <v>0</v>
      </c>
      <c r="G31" s="9254">
        <v>0</v>
      </c>
      <c r="H31" s="9255" t="s">
        <v>383</v>
      </c>
      <c r="I31" s="9256" t="s">
        <v>534</v>
      </c>
      <c r="J31" s="9257"/>
      <c r="K31" s="9258"/>
    </row>
    <row r="32" ht="22.5" customHeight="1">
      <c r="A32" s="9259" t="s">
        <v>59</v>
      </c>
      <c r="B32" s="9260" t="s">
        <v>251</v>
      </c>
      <c r="C32" s="9261" t="s">
        <v>61</v>
      </c>
      <c r="D32" s="349">
        <v>100691585.21</v>
      </c>
      <c r="E32" s="9262"/>
      <c r="F32" s="9263"/>
      <c r="G32" s="9264"/>
      <c r="H32" s="9265"/>
      <c r="I32" s="9266"/>
      <c r="J32" s="9267"/>
      <c r="K32" s="9268"/>
    </row>
    <row r="33" ht="22.5" customHeight="1">
      <c r="A33" s="9269"/>
      <c r="B33" s="9270"/>
      <c r="C33" s="9271" t="s">
        <v>252</v>
      </c>
      <c r="D33" s="9272">
        <v>100691585.21</v>
      </c>
      <c r="E33" s="9273"/>
      <c r="F33" s="9274"/>
      <c r="G33" s="9275"/>
      <c r="H33" s="9276"/>
      <c r="I33" s="9277"/>
      <c r="J33" s="9278"/>
      <c r="K33" s="9279"/>
    </row>
    <row r="34" ht="22.5" customHeight="1">
      <c r="A34" s="9280"/>
      <c r="B34" s="9281"/>
      <c r="C34" s="9282" t="s">
        <v>253</v>
      </c>
      <c r="D34" s="349">
        <f>D32-D33</f>
        <v>0</v>
      </c>
      <c r="E34" s="9283" t="s">
        <v>22</v>
      </c>
      <c r="F34" s="9284">
        <v>0</v>
      </c>
      <c r="G34" s="9285">
        <v>0</v>
      </c>
      <c r="H34" s="9286" t="s">
        <v>23</v>
      </c>
      <c r="I34" s="9287"/>
      <c r="J34" s="9288"/>
      <c r="K34" s="9289"/>
    </row>
    <row r="35" ht="22.5" customHeight="1">
      <c r="A35" s="9290"/>
      <c r="B35" s="9291"/>
      <c r="C35" s="9292" t="s">
        <v>66</v>
      </c>
      <c r="D35" s="349">
        <v>0</v>
      </c>
      <c r="E35" s="9293"/>
      <c r="F35" s="9294"/>
      <c r="G35" s="9295"/>
      <c r="H35" s="9296"/>
      <c r="I35" s="9297"/>
      <c r="J35" s="9298"/>
      <c r="K35" s="9299"/>
    </row>
    <row r="36" ht="22.5" customHeight="1">
      <c r="A36" s="9300"/>
      <c r="B36" s="9301"/>
      <c r="C36" s="9302" t="s">
        <v>254</v>
      </c>
      <c r="D36" s="349">
        <f>D32-D35</f>
        <v>100691585.21</v>
      </c>
      <c r="E36" s="9303" t="s">
        <v>22</v>
      </c>
      <c r="F36" s="9304">
        <v>0</v>
      </c>
      <c r="G36" s="9305">
        <v>0</v>
      </c>
      <c r="H36" s="9306" t="s">
        <v>383</v>
      </c>
      <c r="I36" s="9307" t="s">
        <v>535</v>
      </c>
      <c r="J36" s="9308"/>
      <c r="K36" s="9309"/>
    </row>
    <row r="37" ht="22.5" customHeight="1">
      <c r="A37" s="9310" t="s">
        <v>68</v>
      </c>
      <c r="B37" s="9311" t="s">
        <v>251</v>
      </c>
      <c r="C37" s="9312" t="s">
        <v>70</v>
      </c>
      <c r="D37" s="349">
        <v>70366749.69</v>
      </c>
      <c r="E37" s="9313"/>
      <c r="F37" s="9314"/>
      <c r="G37" s="9315"/>
      <c r="H37" s="9316"/>
      <c r="I37" s="9317"/>
      <c r="J37" s="9318"/>
      <c r="K37" s="9319"/>
    </row>
    <row r="38" ht="22.5" customHeight="1">
      <c r="A38" s="9320"/>
      <c r="B38" s="9321"/>
      <c r="C38" s="9322" t="s">
        <v>256</v>
      </c>
      <c r="D38" s="9323">
        <v>70366749.69</v>
      </c>
      <c r="E38" s="9324"/>
      <c r="F38" s="9325"/>
      <c r="G38" s="9326"/>
      <c r="H38" s="9327"/>
      <c r="I38" s="9328"/>
      <c r="J38" s="9329"/>
      <c r="K38" s="9330"/>
    </row>
    <row r="39" ht="22.5" customHeight="1">
      <c r="A39" s="9331"/>
      <c r="B39" s="9332"/>
      <c r="C39" s="9333" t="s">
        <v>257</v>
      </c>
      <c r="D39" s="349">
        <f>D37-D38</f>
        <v>0</v>
      </c>
      <c r="E39" s="9334" t="s">
        <v>22</v>
      </c>
      <c r="F39" s="9335">
        <v>0</v>
      </c>
      <c r="G39" s="9336">
        <v>0</v>
      </c>
      <c r="H39" s="9337" t="s">
        <v>23</v>
      </c>
      <c r="I39" s="9338"/>
      <c r="J39" s="9339"/>
      <c r="K39" s="9340"/>
    </row>
    <row r="40" ht="22.5" customHeight="1">
      <c r="A40" s="9341"/>
      <c r="B40" s="9342"/>
      <c r="C40" s="9343" t="s">
        <v>74</v>
      </c>
      <c r="D40" s="349">
        <v>0</v>
      </c>
      <c r="E40" s="9344"/>
      <c r="F40" s="9345"/>
      <c r="G40" s="9346"/>
      <c r="H40" s="9347"/>
      <c r="I40" s="9348"/>
      <c r="J40" s="9349"/>
      <c r="K40" s="9350"/>
    </row>
    <row r="41" ht="22.5" customHeight="1">
      <c r="A41" s="9351"/>
      <c r="B41" s="9352"/>
      <c r="C41" s="9353" t="s">
        <v>258</v>
      </c>
      <c r="D41" s="349">
        <f>D37-D40</f>
        <v>70366749.69</v>
      </c>
      <c r="E41" s="9354" t="s">
        <v>22</v>
      </c>
      <c r="F41" s="9355">
        <v>0</v>
      </c>
      <c r="G41" s="9356">
        <v>0</v>
      </c>
      <c r="H41" s="9357" t="s">
        <v>383</v>
      </c>
      <c r="I41" s="9358" t="s">
        <v>536</v>
      </c>
      <c r="J41" s="9359"/>
      <c r="K41" s="9360"/>
    </row>
    <row r="42" ht="22.5" customHeight="1">
      <c r="A42" s="9361" t="s">
        <v>76</v>
      </c>
      <c r="B42" s="9362"/>
      <c r="C42" s="9363"/>
      <c r="D42" s="9364"/>
      <c r="E42" s="9365"/>
      <c r="F42" s="9366"/>
      <c r="G42" s="9367"/>
      <c r="H42" s="9368"/>
      <c r="I42" s="9369"/>
      <c r="J42" s="9370"/>
      <c r="K42" s="9371"/>
    </row>
    <row r="43" ht="22.5" customHeight="1">
      <c r="A43" s="9372" t="s">
        <v>77</v>
      </c>
      <c r="B43" s="9373" t="s">
        <v>78</v>
      </c>
      <c r="C43" s="9374" t="s">
        <v>79</v>
      </c>
      <c r="D43" s="349">
        <v>164202570.13</v>
      </c>
      <c r="E43" s="9375"/>
      <c r="F43" s="9376"/>
      <c r="G43" s="9377"/>
      <c r="H43" s="9378"/>
      <c r="I43" s="9379"/>
      <c r="J43" s="9380"/>
      <c r="K43" s="9381"/>
    </row>
    <row r="44" ht="22.5" customHeight="1">
      <c r="A44" s="9382"/>
      <c r="B44" s="9383"/>
      <c r="C44" s="9384" t="s">
        <v>80</v>
      </c>
      <c r="D44" s="349">
        <v>171058334.9</v>
      </c>
      <c r="E44" s="9385"/>
      <c r="F44" s="9386"/>
      <c r="G44" s="9387"/>
      <c r="H44" s="9388"/>
      <c r="I44" s="9389"/>
      <c r="J44" s="9390"/>
      <c r="K44" s="9391"/>
    </row>
    <row r="45" ht="22.5" customHeight="1">
      <c r="A45" s="9392"/>
      <c r="B45" s="9393"/>
      <c r="C45" s="9394" t="s">
        <v>81</v>
      </c>
      <c r="D45" s="349">
        <f>IF(D43=0,0,ROUND(D44/D43*100,2))</f>
        <v>104.18</v>
      </c>
      <c r="E45" s="9395" t="s">
        <v>22</v>
      </c>
      <c r="F45" s="9396">
        <v>95</v>
      </c>
      <c r="G45" s="9397">
        <v>105</v>
      </c>
      <c r="H45" s="9398" t="s">
        <v>23</v>
      </c>
      <c r="I45" s="9399"/>
      <c r="J45" s="9400"/>
      <c r="K45" s="9401"/>
    </row>
    <row r="46" ht="22.5" customHeight="1">
      <c r="A46" s="9402"/>
      <c r="B46" s="9403"/>
      <c r="C46" s="9404" t="s">
        <v>82</v>
      </c>
      <c r="D46" s="349">
        <v>163149593.88</v>
      </c>
      <c r="E46" s="9405"/>
      <c r="F46" s="9406"/>
      <c r="G46" s="9407"/>
      <c r="H46" s="9408"/>
      <c r="I46" s="9409"/>
      <c r="J46" s="9410"/>
      <c r="K46" s="9411"/>
    </row>
    <row r="47" ht="22.5" customHeight="1">
      <c r="A47" s="9412"/>
      <c r="B47" s="9413"/>
      <c r="C47" s="9414" t="s">
        <v>83</v>
      </c>
      <c r="D47" s="349">
        <f>IF(D46=0,0,ROUND((D44/D46-1)*100,2))</f>
        <v>4.85</v>
      </c>
      <c r="E47" s="9415" t="s">
        <v>22</v>
      </c>
      <c r="F47" s="9416">
        <v>0</v>
      </c>
      <c r="G47" s="9417">
        <v>20</v>
      </c>
      <c r="H47" s="9418" t="s">
        <v>23</v>
      </c>
      <c r="I47" s="9419"/>
      <c r="J47" s="9420"/>
      <c r="K47" s="9421"/>
    </row>
    <row r="48" ht="22.5" customHeight="1">
      <c r="A48" s="9422" t="s">
        <v>388</v>
      </c>
      <c r="B48" s="9423" t="s">
        <v>537</v>
      </c>
      <c r="C48" s="9424" t="s">
        <v>79</v>
      </c>
      <c r="D48" s="349">
        <v>66125845</v>
      </c>
      <c r="E48" s="9425"/>
      <c r="F48" s="9426"/>
      <c r="G48" s="9427"/>
      <c r="H48" s="9428"/>
      <c r="I48" s="9429"/>
      <c r="J48" s="9430"/>
      <c r="K48" s="9431"/>
    </row>
    <row r="49" ht="22.5" customHeight="1">
      <c r="A49" s="9432"/>
      <c r="B49" s="9433"/>
      <c r="C49" s="9434" t="s">
        <v>80</v>
      </c>
      <c r="D49" s="349">
        <v>66610430</v>
      </c>
      <c r="E49" s="9435"/>
      <c r="F49" s="9436"/>
      <c r="G49" s="9437"/>
      <c r="H49" s="9438"/>
      <c r="I49" s="9439"/>
      <c r="J49" s="9440"/>
      <c r="K49" s="9441"/>
    </row>
    <row r="50" ht="22.5" customHeight="1">
      <c r="A50" s="9442"/>
      <c r="B50" s="9443"/>
      <c r="C50" s="9444" t="s">
        <v>81</v>
      </c>
      <c r="D50" s="349">
        <f>IF(D48=0,0,ROUND(D49/D48*100,2))</f>
        <v>100.73</v>
      </c>
      <c r="E50" s="9445" t="s">
        <v>22</v>
      </c>
      <c r="F50" s="9446">
        <v>95</v>
      </c>
      <c r="G50" s="9447">
        <v>105</v>
      </c>
      <c r="H50" s="9448" t="s">
        <v>23</v>
      </c>
      <c r="I50" s="9449"/>
      <c r="J50" s="9450"/>
      <c r="K50" s="9451"/>
    </row>
    <row r="51" ht="22.5" customHeight="1">
      <c r="A51" s="9452"/>
      <c r="B51" s="9453"/>
      <c r="C51" s="9454" t="s">
        <v>82</v>
      </c>
      <c r="D51" s="349">
        <v>66905510</v>
      </c>
      <c r="E51" s="9455"/>
      <c r="F51" s="9456"/>
      <c r="G51" s="9457"/>
      <c r="H51" s="9458"/>
      <c r="I51" s="9459"/>
      <c r="J51" s="9460"/>
      <c r="K51" s="9461"/>
    </row>
    <row r="52" ht="22.5" customHeight="1">
      <c r="A52" s="9462"/>
      <c r="B52" s="9463"/>
      <c r="C52" s="9464" t="s">
        <v>83</v>
      </c>
      <c r="D52" s="349">
        <f>IF(D51=0,0,ROUND((D49/D51-1)*100,2))</f>
        <v>-0.44</v>
      </c>
      <c r="E52" s="9465" t="s">
        <v>22</v>
      </c>
      <c r="F52" s="9466">
        <v>0</v>
      </c>
      <c r="G52" s="9467">
        <v>20</v>
      </c>
      <c r="H52" s="9468" t="s">
        <v>383</v>
      </c>
      <c r="I52" s="9469" t="s">
        <v>538</v>
      </c>
      <c r="J52" s="9470"/>
      <c r="K52" s="9471"/>
    </row>
    <row r="53" ht="22.5" customHeight="1">
      <c r="A53" s="9472" t="s">
        <v>539</v>
      </c>
      <c r="B53" s="9473" t="s">
        <v>540</v>
      </c>
      <c r="C53" s="9474" t="s">
        <v>79</v>
      </c>
      <c r="D53" s="349">
        <v>1316540</v>
      </c>
      <c r="E53" s="9475"/>
      <c r="F53" s="9476"/>
      <c r="G53" s="9477"/>
      <c r="H53" s="9478"/>
      <c r="I53" s="9479"/>
      <c r="J53" s="9480"/>
      <c r="K53" s="9481"/>
    </row>
    <row r="54" ht="22.5" customHeight="1">
      <c r="A54" s="9482"/>
      <c r="B54" s="9483"/>
      <c r="C54" s="9484" t="s">
        <v>80</v>
      </c>
      <c r="D54" s="349">
        <v>1316540</v>
      </c>
      <c r="E54" s="9485"/>
      <c r="F54" s="9486"/>
      <c r="G54" s="9487"/>
      <c r="H54" s="9488"/>
      <c r="I54" s="9489"/>
      <c r="J54" s="9490"/>
      <c r="K54" s="9491"/>
    </row>
    <row r="55" ht="22.5" customHeight="1">
      <c r="A55" s="9492"/>
      <c r="B55" s="9493"/>
      <c r="C55" s="9494" t="s">
        <v>81</v>
      </c>
      <c r="D55" s="349">
        <f>IF(D53=0,0,ROUND(D54/D53*100,2))</f>
        <v>100</v>
      </c>
      <c r="E55" s="9495" t="s">
        <v>22</v>
      </c>
      <c r="F55" s="9496">
        <v>95</v>
      </c>
      <c r="G55" s="9497">
        <v>105</v>
      </c>
      <c r="H55" s="9498" t="s">
        <v>23</v>
      </c>
      <c r="I55" s="9499"/>
      <c r="J55" s="9500"/>
      <c r="K55" s="9501"/>
    </row>
    <row r="56" ht="22.5" customHeight="1">
      <c r="A56" s="9502"/>
      <c r="B56" s="9503"/>
      <c r="C56" s="9504" t="s">
        <v>82</v>
      </c>
      <c r="D56" s="349">
        <v>1928680</v>
      </c>
      <c r="E56" s="9505"/>
      <c r="F56" s="9506"/>
      <c r="G56" s="9507"/>
      <c r="H56" s="9508"/>
      <c r="I56" s="9509"/>
      <c r="J56" s="9510"/>
      <c r="K56" s="9511"/>
    </row>
    <row r="57" ht="22.5" customHeight="1">
      <c r="A57" s="9512"/>
      <c r="B57" s="9513"/>
      <c r="C57" s="9514" t="s">
        <v>83</v>
      </c>
      <c r="D57" s="349">
        <f>IF(D56=0,0,ROUND((D54/D56-1)*100,2))</f>
        <v>-31.74</v>
      </c>
      <c r="E57" s="9515" t="s">
        <v>22</v>
      </c>
      <c r="F57" s="9516">
        <v>0</v>
      </c>
      <c r="G57" s="9517">
        <v>20</v>
      </c>
      <c r="H57" s="9518" t="s">
        <v>383</v>
      </c>
      <c r="I57" s="9519" t="s">
        <v>541</v>
      </c>
      <c r="J57" s="9520"/>
      <c r="K57" s="9521"/>
    </row>
    <row r="58" ht="22.5" customHeight="1">
      <c r="A58" s="9522" t="s">
        <v>99</v>
      </c>
      <c r="B58" s="9523" t="s">
        <v>542</v>
      </c>
      <c r="C58" s="9524" t="s">
        <v>79</v>
      </c>
      <c r="D58" s="349">
        <v>2915482.35</v>
      </c>
      <c r="E58" s="9525"/>
      <c r="F58" s="9526"/>
      <c r="G58" s="9527"/>
      <c r="H58" s="9528"/>
      <c r="I58" s="9529"/>
      <c r="J58" s="9530"/>
      <c r="K58" s="9531"/>
    </row>
    <row r="59" ht="24" customHeight="1">
      <c r="A59" s="9532"/>
      <c r="B59" s="9533"/>
      <c r="C59" s="9534" t="s">
        <v>80</v>
      </c>
      <c r="D59" s="349">
        <v>2837671.2</v>
      </c>
      <c r="E59" s="9535"/>
      <c r="F59" s="9536"/>
      <c r="G59" s="9537"/>
      <c r="H59" s="9538"/>
      <c r="I59" s="9539"/>
      <c r="J59" s="9540"/>
      <c r="K59" s="9541"/>
    </row>
    <row r="60" ht="22.5" customHeight="1">
      <c r="A60" s="9542"/>
      <c r="B60" s="9543"/>
      <c r="C60" s="9544" t="s">
        <v>81</v>
      </c>
      <c r="D60" s="349">
        <f>IF(D58=0,0,ROUND(D59/D58*100,2))</f>
        <v>97.33</v>
      </c>
      <c r="E60" s="9545" t="s">
        <v>22</v>
      </c>
      <c r="F60" s="9546">
        <v>95</v>
      </c>
      <c r="G60" s="9547">
        <v>105</v>
      </c>
      <c r="H60" s="9548" t="s">
        <v>23</v>
      </c>
      <c r="I60" s="9549"/>
      <c r="J60" s="9550"/>
      <c r="K60" s="9551"/>
    </row>
    <row r="61" ht="22.5" customHeight="1">
      <c r="A61" s="9552"/>
      <c r="B61" s="9553"/>
      <c r="C61" s="9554" t="s">
        <v>82</v>
      </c>
      <c r="D61" s="349">
        <v>5397948.48</v>
      </c>
      <c r="E61" s="9555"/>
      <c r="F61" s="9556"/>
      <c r="G61" s="9557"/>
      <c r="H61" s="9558"/>
      <c r="I61" s="9559"/>
      <c r="J61" s="9560"/>
      <c r="K61" s="9561"/>
    </row>
    <row r="62" ht="22.5" customHeight="1">
      <c r="A62" s="9562"/>
      <c r="B62" s="9563"/>
      <c r="C62" s="9564" t="s">
        <v>83</v>
      </c>
      <c r="D62" s="349">
        <f>IF(D61=0,0,ROUND((D59/D61-1)*100,2))</f>
        <v>-47.43</v>
      </c>
      <c r="E62" s="9565" t="s">
        <v>22</v>
      </c>
      <c r="F62" s="9566">
        <v>0</v>
      </c>
      <c r="G62" s="9567">
        <v>20</v>
      </c>
      <c r="H62" s="9568" t="s">
        <v>383</v>
      </c>
      <c r="I62" s="9569" t="s">
        <v>543</v>
      </c>
      <c r="J62" s="9570"/>
      <c r="K62" s="9571"/>
    </row>
    <row r="63" ht="22.5" customHeight="1">
      <c r="A63" s="9572" t="s">
        <v>544</v>
      </c>
      <c r="B63" s="9573" t="s">
        <v>545</v>
      </c>
      <c r="C63" s="9574" t="s">
        <v>79</v>
      </c>
      <c r="D63" s="349">
        <v>2837452.8</v>
      </c>
      <c r="E63" s="9575"/>
      <c r="F63" s="9576"/>
      <c r="G63" s="9577"/>
      <c r="H63" s="9578"/>
      <c r="I63" s="9579"/>
      <c r="J63" s="9580"/>
      <c r="K63" s="9581"/>
    </row>
    <row r="64" ht="22.5" customHeight="1">
      <c r="A64" s="9582"/>
      <c r="B64" s="9583"/>
      <c r="C64" s="9584" t="s">
        <v>80</v>
      </c>
      <c r="D64" s="349">
        <v>2837671.2</v>
      </c>
      <c r="E64" s="9585"/>
      <c r="F64" s="9586"/>
      <c r="G64" s="9587"/>
      <c r="H64" s="9588"/>
      <c r="I64" s="9589"/>
      <c r="J64" s="9590"/>
      <c r="K64" s="9591"/>
    </row>
    <row r="65" ht="22.5" customHeight="1">
      <c r="A65" s="9592"/>
      <c r="B65" s="9593"/>
      <c r="C65" s="9594" t="s">
        <v>81</v>
      </c>
      <c r="D65" s="349">
        <f>IF(D63=0,0,ROUND(D64/D63*100,2))</f>
        <v>100.01</v>
      </c>
      <c r="E65" s="9595" t="s">
        <v>22</v>
      </c>
      <c r="F65" s="9596">
        <v>95</v>
      </c>
      <c r="G65" s="9597">
        <v>105</v>
      </c>
      <c r="H65" s="9598" t="s">
        <v>23</v>
      </c>
      <c r="I65" s="9599"/>
      <c r="J65" s="9600"/>
      <c r="K65" s="9601"/>
    </row>
    <row r="66" ht="22.5" customHeight="1">
      <c r="A66" s="9602"/>
      <c r="B66" s="9603"/>
      <c r="C66" s="9604" t="s">
        <v>82</v>
      </c>
      <c r="D66" s="349">
        <v>5397948.48</v>
      </c>
      <c r="E66" s="9605"/>
      <c r="F66" s="9606"/>
      <c r="G66" s="9607"/>
      <c r="H66" s="9608"/>
      <c r="I66" s="9609"/>
      <c r="J66" s="9610"/>
      <c r="K66" s="9611"/>
    </row>
    <row r="67" ht="22.5" customHeight="1">
      <c r="A67" s="9612"/>
      <c r="B67" s="9613"/>
      <c r="C67" s="9614" t="s">
        <v>83</v>
      </c>
      <c r="D67" s="349">
        <f>IF(D66=0,0,ROUND((D64/D66-1)*100,2))</f>
        <v>-47.43</v>
      </c>
      <c r="E67" s="9615" t="s">
        <v>22</v>
      </c>
      <c r="F67" s="9616">
        <v>0</v>
      </c>
      <c r="G67" s="9617">
        <v>20</v>
      </c>
      <c r="H67" s="9618" t="s">
        <v>383</v>
      </c>
      <c r="I67" s="9619" t="s">
        <v>546</v>
      </c>
      <c r="J67" s="9620"/>
      <c r="K67" s="9621"/>
    </row>
    <row r="68" ht="22.5" customHeight="1">
      <c r="A68" s="9622" t="s">
        <v>547</v>
      </c>
      <c r="B68" s="9623" t="s">
        <v>548</v>
      </c>
      <c r="C68" s="9624" t="s">
        <v>80</v>
      </c>
      <c r="D68" s="349">
        <f>D59-D64</f>
        <v>0</v>
      </c>
      <c r="E68" s="9625" t="s">
        <v>22</v>
      </c>
      <c r="F68" s="9626">
        <v>0</v>
      </c>
      <c r="G68" s="9627">
        <v>0</v>
      </c>
      <c r="H68" s="9628" t="s">
        <v>23</v>
      </c>
      <c r="I68" s="9629"/>
      <c r="J68" s="9630"/>
      <c r="K68" s="9631"/>
    </row>
    <row r="69" ht="22.5" customHeight="1">
      <c r="A69" s="9632"/>
      <c r="B69" s="9633"/>
      <c r="C69" s="9634" t="s">
        <v>549</v>
      </c>
      <c r="D69" s="349">
        <v>0</v>
      </c>
      <c r="E69" s="9635"/>
      <c r="F69" s="9636"/>
      <c r="G69" s="9637"/>
      <c r="H69" s="9638"/>
      <c r="I69" s="9639"/>
      <c r="J69" s="9640"/>
      <c r="K69" s="9641"/>
    </row>
    <row r="70" ht="22.5" customHeight="1">
      <c r="A70" s="9642"/>
      <c r="B70" s="9643"/>
      <c r="C70" s="9644" t="s">
        <v>550</v>
      </c>
      <c r="D70" s="9645">
        <v>0</v>
      </c>
      <c r="E70" s="9646"/>
      <c r="F70" s="9647"/>
      <c r="G70" s="9648"/>
      <c r="H70" s="9649"/>
      <c r="I70" s="9650"/>
      <c r="J70" s="9651"/>
      <c r="K70" s="9652"/>
    </row>
    <row r="71" ht="22.5" customHeight="1">
      <c r="A71" s="9653"/>
      <c r="B71" s="9654"/>
      <c r="C71" s="9655" t="s">
        <v>551</v>
      </c>
      <c r="D71" s="349">
        <f>(D68-D69)-D70</f>
        <v>0</v>
      </c>
      <c r="E71" s="9656" t="s">
        <v>22</v>
      </c>
      <c r="F71" s="9657">
        <v>0</v>
      </c>
      <c r="G71" s="9658">
        <v>0</v>
      </c>
      <c r="H71" s="9659" t="s">
        <v>23</v>
      </c>
      <c r="I71" s="9660"/>
      <c r="J71" s="9661"/>
      <c r="K71" s="9662"/>
    </row>
    <row r="72" ht="22.5" customHeight="1">
      <c r="A72" s="9663" t="s">
        <v>108</v>
      </c>
      <c r="B72" s="9664" t="s">
        <v>78</v>
      </c>
      <c r="C72" s="9665" t="s">
        <v>79</v>
      </c>
      <c r="D72" s="349">
        <v>164202570.13</v>
      </c>
      <c r="E72" s="9666"/>
      <c r="F72" s="9667"/>
      <c r="G72" s="9668"/>
      <c r="H72" s="9669"/>
      <c r="I72" s="9670"/>
      <c r="J72" s="9671"/>
      <c r="K72" s="9672"/>
    </row>
    <row r="73" ht="22.5" customHeight="1">
      <c r="A73" s="9673"/>
      <c r="B73" s="9674"/>
      <c r="C73" s="9675" t="s">
        <v>80</v>
      </c>
      <c r="D73" s="349">
        <v>171017088.36</v>
      </c>
      <c r="E73" s="9676"/>
      <c r="F73" s="9677"/>
      <c r="G73" s="9678"/>
      <c r="H73" s="9679"/>
      <c r="I73" s="9680"/>
      <c r="J73" s="9681"/>
      <c r="K73" s="9682"/>
    </row>
    <row r="74" ht="22.5" customHeight="1">
      <c r="A74" s="9683"/>
      <c r="B74" s="9684"/>
      <c r="C74" s="9685" t="s">
        <v>81</v>
      </c>
      <c r="D74" s="349">
        <f>IF(D72=0,0,ROUND(D73/D72*100,2))</f>
        <v>104.15</v>
      </c>
      <c r="E74" s="9686" t="s">
        <v>22</v>
      </c>
      <c r="F74" s="9687">
        <v>95</v>
      </c>
      <c r="G74" s="9688">
        <v>105</v>
      </c>
      <c r="H74" s="9689" t="s">
        <v>23</v>
      </c>
      <c r="I74" s="9690"/>
      <c r="J74" s="9691"/>
      <c r="K74" s="9692"/>
    </row>
    <row r="75" ht="22.5" customHeight="1">
      <c r="A75" s="9693"/>
      <c r="B75" s="9694"/>
      <c r="C75" s="9695" t="s">
        <v>82</v>
      </c>
      <c r="D75" s="349">
        <v>163909414.53</v>
      </c>
      <c r="E75" s="9696"/>
      <c r="F75" s="9697"/>
      <c r="G75" s="9698"/>
      <c r="H75" s="9699"/>
      <c r="I75" s="9700"/>
      <c r="J75" s="9701"/>
      <c r="K75" s="9702"/>
    </row>
    <row r="76" ht="22.5" customHeight="1">
      <c r="A76" s="9703"/>
      <c r="B76" s="9704"/>
      <c r="C76" s="9705" t="s">
        <v>83</v>
      </c>
      <c r="D76" s="349">
        <f>IF(D75=0,0,ROUND((D73/D75-1)*100,2))</f>
        <v>4.34</v>
      </c>
      <c r="E76" s="9706" t="s">
        <v>22</v>
      </c>
      <c r="F76" s="9707">
        <v>0</v>
      </c>
      <c r="G76" s="9708">
        <v>20</v>
      </c>
      <c r="H76" s="9709" t="s">
        <v>23</v>
      </c>
      <c r="I76" s="9710"/>
      <c r="J76" s="9711"/>
      <c r="K76" s="9712"/>
    </row>
    <row r="77" ht="21.75" customHeight="1">
      <c r="A77" s="9713" t="s">
        <v>406</v>
      </c>
      <c r="B77" s="9714" t="s">
        <v>552</v>
      </c>
      <c r="C77" s="9715" t="s">
        <v>79</v>
      </c>
      <c r="D77" s="349">
        <v>94219450.14</v>
      </c>
      <c r="E77" s="9716"/>
      <c r="F77" s="9717"/>
      <c r="G77" s="9718"/>
      <c r="H77" s="9719"/>
      <c r="I77" s="9720"/>
      <c r="J77" s="9721"/>
      <c r="K77" s="9722"/>
    </row>
    <row r="78" ht="22.5" customHeight="1">
      <c r="A78" s="9723"/>
      <c r="B78" s="9724"/>
      <c r="C78" s="9725" t="s">
        <v>80</v>
      </c>
      <c r="D78" s="349">
        <v>100650338.67</v>
      </c>
      <c r="E78" s="9726"/>
      <c r="F78" s="9727"/>
      <c r="G78" s="9728"/>
      <c r="H78" s="9729"/>
      <c r="I78" s="9730"/>
      <c r="J78" s="9731"/>
      <c r="K78" s="9732"/>
    </row>
    <row r="79" ht="22.5" customHeight="1">
      <c r="A79" s="9733"/>
      <c r="B79" s="9734"/>
      <c r="C79" s="9735" t="s">
        <v>81</v>
      </c>
      <c r="D79" s="349">
        <f>IF(D77=0,0,ROUND(D78/D77*100,2))</f>
        <v>106.83</v>
      </c>
      <c r="E79" s="9736" t="s">
        <v>22</v>
      </c>
      <c r="F79" s="9737">
        <v>95</v>
      </c>
      <c r="G79" s="9738">
        <v>105</v>
      </c>
      <c r="H79" s="9739" t="s">
        <v>383</v>
      </c>
      <c r="I79" s="9740" t="s">
        <v>553</v>
      </c>
      <c r="J79" s="9741"/>
      <c r="K79" s="9742"/>
    </row>
    <row r="80" ht="22.5" customHeight="1">
      <c r="A80" s="9743"/>
      <c r="B80" s="9744"/>
      <c r="C80" s="9745" t="s">
        <v>82</v>
      </c>
      <c r="D80" s="349">
        <v>89985138.74</v>
      </c>
      <c r="E80" s="9746"/>
      <c r="F80" s="9747"/>
      <c r="G80" s="9748"/>
      <c r="H80" s="9749"/>
      <c r="I80" s="9750"/>
      <c r="J80" s="9751"/>
      <c r="K80" s="9752"/>
    </row>
    <row r="81" ht="22.5" customHeight="1">
      <c r="A81" s="9753"/>
      <c r="B81" s="9754"/>
      <c r="C81" s="9755" t="s">
        <v>83</v>
      </c>
      <c r="D81" s="349">
        <f>IF(D80=0,0,ROUND((D78/D80-1)*100,2))</f>
        <v>11.85</v>
      </c>
      <c r="E81" s="9756" t="s">
        <v>22</v>
      </c>
      <c r="F81" s="9757">
        <v>0</v>
      </c>
      <c r="G81" s="9758">
        <v>10</v>
      </c>
      <c r="H81" s="9759" t="s">
        <v>383</v>
      </c>
      <c r="I81" s="9760" t="s">
        <v>554</v>
      </c>
      <c r="J81" s="9761"/>
      <c r="K81" s="9762"/>
    </row>
    <row r="82" ht="22.5" customHeight="1">
      <c r="A82" s="9763" t="s">
        <v>408</v>
      </c>
      <c r="B82" s="9764" t="s">
        <v>409</v>
      </c>
      <c r="C82" s="9765" t="s">
        <v>79</v>
      </c>
      <c r="D82" s="349">
        <v>62874597.68</v>
      </c>
      <c r="E82" s="9766"/>
      <c r="F82" s="9767"/>
      <c r="G82" s="9768"/>
      <c r="H82" s="9769"/>
      <c r="I82" s="9770"/>
      <c r="J82" s="9771"/>
      <c r="K82" s="9772"/>
    </row>
    <row r="83" ht="22.5" customHeight="1">
      <c r="A83" s="9773"/>
      <c r="B83" s="9774"/>
      <c r="C83" s="9775" t="s">
        <v>80</v>
      </c>
      <c r="D83" s="349">
        <v>63869259.69</v>
      </c>
      <c r="E83" s="9776"/>
      <c r="F83" s="9777"/>
      <c r="G83" s="9778"/>
      <c r="H83" s="9779"/>
      <c r="I83" s="9780"/>
      <c r="J83" s="9781"/>
      <c r="K83" s="9782"/>
    </row>
    <row r="84" ht="22.5" customHeight="1">
      <c r="A84" s="9783"/>
      <c r="B84" s="9784"/>
      <c r="C84" s="9785" t="s">
        <v>81</v>
      </c>
      <c r="D84" s="349">
        <f>IF(D82=0,0,ROUND(D83/D82*100,2))</f>
        <v>101.58</v>
      </c>
      <c r="E84" s="9786" t="s">
        <v>22</v>
      </c>
      <c r="F84" s="9787">
        <v>95</v>
      </c>
      <c r="G84" s="9788">
        <v>105</v>
      </c>
      <c r="H84" s="9789" t="s">
        <v>23</v>
      </c>
      <c r="I84" s="9790"/>
      <c r="J84" s="9791"/>
      <c r="K84" s="9792"/>
    </row>
    <row r="85" ht="22.5" customHeight="1">
      <c r="A85" s="9793"/>
      <c r="B85" s="9794"/>
      <c r="C85" s="9795" t="s">
        <v>82</v>
      </c>
      <c r="D85" s="349">
        <v>62440505.37</v>
      </c>
      <c r="E85" s="9796"/>
      <c r="F85" s="9797"/>
      <c r="G85" s="9798"/>
      <c r="H85" s="9799"/>
      <c r="I85" s="9800"/>
      <c r="J85" s="9801"/>
      <c r="K85" s="9802"/>
    </row>
    <row r="86" ht="22.5" customHeight="1">
      <c r="A86" s="9803"/>
      <c r="B86" s="9804"/>
      <c r="C86" s="9805" t="s">
        <v>83</v>
      </c>
      <c r="D86" s="349">
        <f>IF(D85=0,0,ROUND((D83/D85-1)*100,2))</f>
        <v>2.29</v>
      </c>
      <c r="E86" s="9806" t="s">
        <v>22</v>
      </c>
      <c r="F86" s="9807">
        <v>0</v>
      </c>
      <c r="G86" s="9808">
        <v>10</v>
      </c>
      <c r="H86" s="9809" t="s">
        <v>23</v>
      </c>
      <c r="I86" s="9810"/>
      <c r="J86" s="9811"/>
      <c r="K86" s="9812"/>
    </row>
    <row r="87" ht="22.5" customHeight="1">
      <c r="A87" s="9813" t="s">
        <v>412</v>
      </c>
      <c r="B87" s="9814" t="s">
        <v>555</v>
      </c>
      <c r="C87" s="9815" t="s">
        <v>79</v>
      </c>
      <c r="D87" s="349">
        <v>31294079.83</v>
      </c>
      <c r="E87" s="9816"/>
      <c r="F87" s="9817"/>
      <c r="G87" s="9818"/>
      <c r="H87" s="9819"/>
      <c r="I87" s="9820"/>
      <c r="J87" s="9821"/>
      <c r="K87" s="9822"/>
    </row>
    <row r="88" ht="22.5" customHeight="1">
      <c r="A88" s="9823"/>
      <c r="B88" s="9824"/>
      <c r="C88" s="9825" t="s">
        <v>80</v>
      </c>
      <c r="D88" s="349">
        <v>36730306.35</v>
      </c>
      <c r="E88" s="9826"/>
      <c r="F88" s="9827"/>
      <c r="G88" s="9828"/>
      <c r="H88" s="9829"/>
      <c r="I88" s="9830"/>
      <c r="J88" s="9831"/>
      <c r="K88" s="9832"/>
    </row>
    <row r="89" ht="22.5" customHeight="1">
      <c r="A89" s="9833"/>
      <c r="B89" s="9834"/>
      <c r="C89" s="9835" t="s">
        <v>81</v>
      </c>
      <c r="D89" s="349">
        <f>IF(D87=0,0,ROUND(D88/D87*100,2))</f>
        <v>117.37</v>
      </c>
      <c r="E89" s="9836" t="s">
        <v>22</v>
      </c>
      <c r="F89" s="9837">
        <v>95</v>
      </c>
      <c r="G89" s="9838">
        <v>105</v>
      </c>
      <c r="H89" s="9839" t="s">
        <v>383</v>
      </c>
      <c r="I89" s="9840" t="s">
        <v>556</v>
      </c>
      <c r="J89" s="9841"/>
      <c r="K89" s="9842"/>
    </row>
    <row r="90" ht="22.5" customHeight="1">
      <c r="A90" s="9843"/>
      <c r="B90" s="9844"/>
      <c r="C90" s="9845" t="s">
        <v>82</v>
      </c>
      <c r="D90" s="349">
        <v>27420054.28</v>
      </c>
      <c r="E90" s="9846"/>
      <c r="F90" s="9847"/>
      <c r="G90" s="9848"/>
      <c r="H90" s="9849"/>
      <c r="I90" s="9850"/>
      <c r="J90" s="9851"/>
      <c r="K90" s="9852"/>
    </row>
    <row r="91" ht="23.25" customHeight="1">
      <c r="A91" s="9853"/>
      <c r="B91" s="9854"/>
      <c r="C91" s="9855" t="s">
        <v>83</v>
      </c>
      <c r="D91" s="349">
        <f>IF(D90=0,0,ROUND((D88/D90-1)*100,2))</f>
        <v>33.95</v>
      </c>
      <c r="E91" s="9856" t="s">
        <v>22</v>
      </c>
      <c r="F91" s="9857">
        <v>0</v>
      </c>
      <c r="G91" s="9858">
        <v>10</v>
      </c>
      <c r="H91" s="9859" t="s">
        <v>383</v>
      </c>
      <c r="I91" s="9860" t="s">
        <v>557</v>
      </c>
      <c r="J91" s="9861"/>
      <c r="K91" s="9862"/>
    </row>
    <row r="92" ht="22.5" customHeight="1">
      <c r="A92" s="9863" t="s">
        <v>558</v>
      </c>
      <c r="B92" s="9864" t="s">
        <v>424</v>
      </c>
      <c r="C92" s="9865" t="s">
        <v>80</v>
      </c>
      <c r="D92" s="349">
        <v>50772.63</v>
      </c>
      <c r="E92" s="9866"/>
      <c r="F92" s="9867"/>
      <c r="G92" s="9868"/>
      <c r="H92" s="9869"/>
      <c r="I92" s="9870"/>
      <c r="J92" s="9871"/>
      <c r="K92" s="9872"/>
    </row>
    <row r="93" ht="22.5" customHeight="1">
      <c r="A93" s="9873"/>
      <c r="B93" s="9874"/>
      <c r="C93" s="9875" t="s">
        <v>425</v>
      </c>
      <c r="D93" s="9876">
        <v>50772.63</v>
      </c>
      <c r="E93" s="9877"/>
      <c r="F93" s="9878"/>
      <c r="G93" s="9879"/>
      <c r="H93" s="9880"/>
      <c r="I93" s="9881"/>
      <c r="J93" s="9882"/>
      <c r="K93" s="9883"/>
    </row>
    <row r="94" ht="22.5" customHeight="1">
      <c r="A94" s="9884"/>
      <c r="B94" s="9885"/>
      <c r="C94" s="9886" t="s">
        <v>427</v>
      </c>
      <c r="D94" s="349">
        <f>D92-D93</f>
        <v>0</v>
      </c>
      <c r="E94" s="9887" t="s">
        <v>22</v>
      </c>
      <c r="F94" s="9888">
        <v>0</v>
      </c>
      <c r="G94" s="9889">
        <v>0</v>
      </c>
      <c r="H94" s="9890" t="s">
        <v>23</v>
      </c>
      <c r="I94" s="9891"/>
      <c r="J94" s="9892"/>
      <c r="K94" s="9893"/>
    </row>
    <row r="95" ht="22.5" customHeight="1">
      <c r="A95" s="9894" t="s">
        <v>559</v>
      </c>
      <c r="B95" s="9895" t="s">
        <v>560</v>
      </c>
      <c r="C95" s="9896" t="s">
        <v>79</v>
      </c>
      <c r="D95" s="349">
        <v>0</v>
      </c>
      <c r="E95" s="9897"/>
      <c r="F95" s="9898"/>
      <c r="G95" s="9899"/>
      <c r="H95" s="9900"/>
      <c r="I95" s="9901"/>
      <c r="J95" s="9902"/>
      <c r="K95" s="9903"/>
    </row>
    <row r="96" ht="22.5" customHeight="1">
      <c r="A96" s="9904"/>
      <c r="B96" s="9905"/>
      <c r="C96" s="9906" t="s">
        <v>80</v>
      </c>
      <c r="D96" s="349">
        <v>0</v>
      </c>
      <c r="E96" s="9907"/>
      <c r="F96" s="9908"/>
      <c r="G96" s="9909"/>
      <c r="H96" s="9910"/>
      <c r="I96" s="9911"/>
      <c r="J96" s="9912"/>
      <c r="K96" s="9913"/>
    </row>
    <row r="97" ht="22.5" customHeight="1">
      <c r="A97" s="9914"/>
      <c r="B97" s="9915"/>
      <c r="C97" s="9916" t="s">
        <v>81</v>
      </c>
      <c r="D97" s="349">
        <f>IF(D95=0,0,ROUND(D96/D95*100,2))</f>
        <v>0</v>
      </c>
      <c r="E97" s="9917" t="s">
        <v>22</v>
      </c>
      <c r="F97" s="9918">
        <v>95</v>
      </c>
      <c r="G97" s="9919">
        <v>105</v>
      </c>
      <c r="H97" s="9920" t="s">
        <v>383</v>
      </c>
      <c r="I97" s="9921" t="s">
        <v>561</v>
      </c>
      <c r="J97" s="9922"/>
      <c r="K97" s="9923"/>
    </row>
    <row r="98" ht="22.5" customHeight="1">
      <c r="A98" s="9924"/>
      <c r="B98" s="9925"/>
      <c r="C98" s="9926" t="s">
        <v>82</v>
      </c>
      <c r="D98" s="349">
        <v>0</v>
      </c>
      <c r="E98" s="9927"/>
      <c r="F98" s="9928"/>
      <c r="G98" s="9929"/>
      <c r="H98" s="9930"/>
      <c r="I98" s="9931"/>
      <c r="J98" s="9932"/>
      <c r="K98" s="9933"/>
    </row>
    <row r="99" ht="22.5" customHeight="1">
      <c r="A99" s="9934"/>
      <c r="B99" s="9935"/>
      <c r="C99" s="9936" t="s">
        <v>83</v>
      </c>
      <c r="D99" s="349">
        <f>IF(D98=0,0,ROUND((D96/D98-1)*100,2))</f>
        <v>0</v>
      </c>
      <c r="E99" s="9937" t="s">
        <v>22</v>
      </c>
      <c r="F99" s="9938">
        <v>0</v>
      </c>
      <c r="G99" s="9939">
        <v>20</v>
      </c>
      <c r="H99" s="9940" t="s">
        <v>23</v>
      </c>
      <c r="I99" s="9941"/>
      <c r="J99" s="9942"/>
      <c r="K99" s="9943"/>
    </row>
    <row r="100" ht="28.5" customHeight="1">
      <c r="A100" s="9944" t="s">
        <v>117</v>
      </c>
      <c r="B100" s="9945" t="s">
        <v>562</v>
      </c>
      <c r="C100" s="9946" t="s">
        <v>119</v>
      </c>
      <c r="D100" s="349">
        <v>41246.54</v>
      </c>
      <c r="E100" s="9947" t="s">
        <v>22</v>
      </c>
      <c r="F100" s="9948">
        <v>0</v>
      </c>
      <c r="G100" s="9949"/>
      <c r="H100" s="9950" t="s">
        <v>23</v>
      </c>
      <c r="I100" s="9951"/>
      <c r="J100" s="9952"/>
      <c r="K100" s="9953"/>
    </row>
    <row r="101" ht="27.75" customHeight="1">
      <c r="A101" s="9954"/>
      <c r="B101" s="9955"/>
      <c r="C101" s="9956" t="s">
        <v>120</v>
      </c>
      <c r="D101" s="349">
        <v>576986.34</v>
      </c>
      <c r="E101" s="9957" t="s">
        <v>22</v>
      </c>
      <c r="F101" s="9958">
        <v>0</v>
      </c>
      <c r="G101" s="9959"/>
      <c r="H101" s="9960" t="s">
        <v>23</v>
      </c>
      <c r="I101" s="9961"/>
      <c r="J101" s="9962"/>
      <c r="K101" s="9963"/>
    </row>
    <row r="102" ht="25.5" customHeight="1">
      <c r="A102" s="9964"/>
      <c r="B102" s="9965" t="s">
        <v>563</v>
      </c>
      <c r="C102" s="9966" t="s">
        <v>121</v>
      </c>
      <c r="D102" s="349">
        <f>IF(D73=0,0,D101/D73)*12</f>
        <v>0.0404862236072278</v>
      </c>
      <c r="E102" s="9967" t="s">
        <v>22</v>
      </c>
      <c r="F102" s="9968">
        <v>6</v>
      </c>
      <c r="G102" s="9969"/>
      <c r="H102" s="9970" t="s">
        <v>383</v>
      </c>
      <c r="I102" s="9971" t="s">
        <v>564</v>
      </c>
      <c r="J102" s="9972"/>
      <c r="K102" s="9973"/>
    </row>
    <row r="103" ht="24.75" customHeight="1">
      <c r="A103" s="9974" t="s">
        <v>122</v>
      </c>
      <c r="B103" s="9975"/>
      <c r="C103" s="9976"/>
      <c r="D103" s="9977"/>
      <c r="E103" s="9978"/>
      <c r="F103" s="9979"/>
      <c r="G103" s="9980"/>
      <c r="H103" s="9981"/>
      <c r="I103" s="9982"/>
      <c r="J103" s="9983"/>
      <c r="K103" s="9984"/>
    </row>
    <row r="104" ht="27" customHeight="1">
      <c r="A104" s="9985" t="s">
        <v>565</v>
      </c>
      <c r="B104" s="9986" t="s">
        <v>566</v>
      </c>
      <c r="C104" s="9987" t="s">
        <v>80</v>
      </c>
      <c r="D104" s="349">
        <v>187082</v>
      </c>
      <c r="E104" s="9988"/>
      <c r="F104" s="9989"/>
      <c r="G104" s="9990"/>
      <c r="H104" s="9991"/>
      <c r="I104" s="9992"/>
      <c r="J104" s="9993"/>
      <c r="K104" s="9994"/>
    </row>
    <row r="105" ht="23.25" customHeight="1">
      <c r="A105" s="9995"/>
      <c r="B105" s="9996"/>
      <c r="C105" s="9997" t="s">
        <v>82</v>
      </c>
      <c r="D105" s="349">
        <v>188373</v>
      </c>
      <c r="E105" s="9998"/>
      <c r="F105" s="9999"/>
      <c r="G105" s="10000"/>
      <c r="H105" s="10001"/>
      <c r="I105" s="10002"/>
      <c r="J105" s="10003"/>
      <c r="K105" s="10004"/>
    </row>
    <row r="106" ht="29.25" customHeight="1">
      <c r="A106" s="10005"/>
      <c r="B106" s="10006"/>
      <c r="C106" s="10007" t="s">
        <v>83</v>
      </c>
      <c r="D106" s="349">
        <f>IF(D105=0,0,ROUND((D104/D105-1)*100,2))</f>
        <v>-0.69</v>
      </c>
      <c r="E106" s="10008" t="s">
        <v>22</v>
      </c>
      <c r="F106" s="10009">
        <v>0</v>
      </c>
      <c r="G106" s="10010">
        <v>10</v>
      </c>
      <c r="H106" s="10011" t="s">
        <v>383</v>
      </c>
      <c r="I106" s="10012" t="s">
        <v>567</v>
      </c>
      <c r="J106" s="10013"/>
      <c r="K106" s="10014"/>
    </row>
    <row r="107" ht="25.5" customHeight="1">
      <c r="A107" s="10015" t="s">
        <v>568</v>
      </c>
      <c r="B107" s="10016" t="s">
        <v>569</v>
      </c>
      <c r="C107" s="10017" t="s">
        <v>80</v>
      </c>
      <c r="D107" s="1555">
        <v>27628</v>
      </c>
      <c r="E107" s="10018"/>
      <c r="F107" s="10019"/>
      <c r="G107" s="10020"/>
      <c r="H107" s="10021"/>
      <c r="I107" s="10022"/>
      <c r="J107" s="10023"/>
      <c r="K107" s="10024"/>
    </row>
    <row r="108" ht="22.5" customHeight="1">
      <c r="A108" s="10025"/>
      <c r="B108" s="10026"/>
      <c r="C108" s="10027" t="s">
        <v>570</v>
      </c>
      <c r="D108" s="1555">
        <v>16</v>
      </c>
      <c r="E108" s="10028" t="s">
        <v>22</v>
      </c>
      <c r="F108" s="10029">
        <v>5</v>
      </c>
      <c r="G108" s="10030">
        <v>20</v>
      </c>
      <c r="H108" s="10031" t="s">
        <v>23</v>
      </c>
      <c r="I108" s="10032"/>
      <c r="J108" s="10033"/>
      <c r="K108" s="10034"/>
    </row>
    <row r="109" ht="25.5" customHeight="1">
      <c r="A109" s="10035"/>
      <c r="B109" s="10036"/>
      <c r="C109" s="10037" t="s">
        <v>83</v>
      </c>
      <c r="D109" s="349">
        <v>-6.78</v>
      </c>
      <c r="E109" s="10038" t="s">
        <v>22</v>
      </c>
      <c r="F109" s="10039">
        <v>0</v>
      </c>
      <c r="G109" s="10040">
        <v>10</v>
      </c>
      <c r="H109" s="10041" t="s">
        <v>383</v>
      </c>
      <c r="I109" s="10042" t="s">
        <v>571</v>
      </c>
      <c r="J109" s="10043"/>
      <c r="K109" s="10044"/>
    </row>
    <row r="110" ht="21" customHeight="1">
      <c r="A110" s="10045" t="s">
        <v>572</v>
      </c>
      <c r="B110" s="10046" t="s">
        <v>573</v>
      </c>
      <c r="C110" s="10047" t="s">
        <v>80</v>
      </c>
      <c r="D110" s="349">
        <v>41297</v>
      </c>
      <c r="E110" s="10048"/>
      <c r="F110" s="10049"/>
      <c r="G110" s="10050"/>
      <c r="H110" s="10051"/>
      <c r="I110" s="10052"/>
      <c r="J110" s="10053"/>
      <c r="K110" s="10054"/>
    </row>
    <row r="111" ht="21" customHeight="1">
      <c r="A111" s="10055"/>
      <c r="B111" s="10056"/>
      <c r="C111" s="10057" t="s">
        <v>82</v>
      </c>
      <c r="D111" s="684">
        <v>44422</v>
      </c>
      <c r="E111" s="10058"/>
      <c r="F111" s="10059"/>
      <c r="G111" s="10060"/>
      <c r="H111" s="10061"/>
      <c r="I111" s="10062"/>
      <c r="J111" s="10063"/>
      <c r="K111" s="10064"/>
    </row>
    <row r="112" ht="21" customHeight="1">
      <c r="A112" s="10065"/>
      <c r="B112" s="10066"/>
      <c r="C112" s="10067" t="s">
        <v>457</v>
      </c>
      <c r="D112" s="695">
        <f>IF(D107=0,0,D110/D107)</f>
        <v>1.49475170117272</v>
      </c>
      <c r="E112" s="10068" t="s">
        <v>22</v>
      </c>
      <c r="F112" s="10069">
        <v>1.01</v>
      </c>
      <c r="G112" s="10070">
        <v>2</v>
      </c>
      <c r="H112" s="10071" t="s">
        <v>23</v>
      </c>
      <c r="I112" s="10072"/>
      <c r="J112" s="10073"/>
      <c r="K112" s="10074"/>
    </row>
    <row r="113" ht="21" customHeight="1">
      <c r="A113" s="10075"/>
      <c r="B113" s="10076"/>
      <c r="C113" s="10077" t="s">
        <v>83</v>
      </c>
      <c r="D113" s="684">
        <f>IF(D111=0,0,ROUND((D110/D111-1)*100,2))</f>
        <v>-7.03</v>
      </c>
      <c r="E113" s="10078" t="s">
        <v>22</v>
      </c>
      <c r="F113" s="10079">
        <v>0</v>
      </c>
      <c r="G113" s="10080">
        <v>10</v>
      </c>
      <c r="H113" s="10081" t="s">
        <v>383</v>
      </c>
      <c r="I113" s="10082" t="s">
        <v>574</v>
      </c>
      <c r="J113" s="10083"/>
      <c r="K113" s="10084"/>
    </row>
    <row r="114" ht="21" customHeight="1">
      <c r="A114" s="10085" t="s">
        <v>575</v>
      </c>
      <c r="B114" s="10086" t="s">
        <v>576</v>
      </c>
      <c r="C114" s="10087" t="s">
        <v>80</v>
      </c>
      <c r="D114" s="1879">
        <v>143031</v>
      </c>
      <c r="E114" s="10088"/>
      <c r="F114" s="10089"/>
      <c r="G114" s="10090"/>
      <c r="H114" s="10091"/>
      <c r="I114" s="10092"/>
      <c r="J114" s="10093"/>
      <c r="K114" s="10094"/>
    </row>
    <row r="115" ht="22.5" customHeight="1">
      <c r="A115" s="10095"/>
      <c r="B115" s="10096"/>
      <c r="C115" s="10097" t="s">
        <v>453</v>
      </c>
      <c r="D115" s="1555">
        <v>84</v>
      </c>
      <c r="E115" s="10098" t="s">
        <v>22</v>
      </c>
      <c r="F115" s="10099">
        <v>50</v>
      </c>
      <c r="G115" s="10100">
        <v>99</v>
      </c>
      <c r="H115" s="10101" t="s">
        <v>23</v>
      </c>
      <c r="I115" s="10102"/>
      <c r="J115" s="10103"/>
      <c r="K115" s="10104"/>
    </row>
    <row r="116" ht="22.5" customHeight="1">
      <c r="A116" s="10105"/>
      <c r="B116" s="10106"/>
      <c r="C116" s="10107" t="s">
        <v>83</v>
      </c>
      <c r="D116" s="684">
        <v>3.77</v>
      </c>
      <c r="E116" s="10108" t="s">
        <v>22</v>
      </c>
      <c r="F116" s="10109">
        <v>0</v>
      </c>
      <c r="G116" s="10110">
        <v>10</v>
      </c>
      <c r="H116" s="10111" t="s">
        <v>23</v>
      </c>
      <c r="I116" s="10112"/>
      <c r="J116" s="10113"/>
      <c r="K116" s="10114"/>
    </row>
    <row r="117" ht="22.5" customHeight="1">
      <c r="A117" s="10115" t="s">
        <v>577</v>
      </c>
      <c r="B117" s="10116" t="s">
        <v>578</v>
      </c>
      <c r="C117" s="10117" t="s">
        <v>80</v>
      </c>
      <c r="D117" s="695">
        <v>1092559</v>
      </c>
      <c r="E117" s="10118"/>
      <c r="F117" s="10119"/>
      <c r="G117" s="10120"/>
      <c r="H117" s="10121"/>
      <c r="I117" s="10122"/>
      <c r="J117" s="10123"/>
      <c r="K117" s="10124"/>
    </row>
    <row r="118" ht="22.5" customHeight="1">
      <c r="A118" s="10125"/>
      <c r="B118" s="10126"/>
      <c r="C118" s="10127" t="s">
        <v>82</v>
      </c>
      <c r="D118" s="684">
        <v>968466</v>
      </c>
      <c r="E118" s="10128"/>
      <c r="F118" s="10129"/>
      <c r="G118" s="10130"/>
      <c r="H118" s="10131"/>
      <c r="I118" s="10132"/>
      <c r="J118" s="10133"/>
      <c r="K118" s="10134"/>
    </row>
    <row r="119" ht="22.5" customHeight="1">
      <c r="A119" s="10135"/>
      <c r="B119" s="10136"/>
      <c r="C119" s="10137" t="s">
        <v>457</v>
      </c>
      <c r="D119" s="950">
        <f>IF(D114=0,0,D117/D114)</f>
        <v>7.63861680335032</v>
      </c>
      <c r="E119" s="10138" t="s">
        <v>22</v>
      </c>
      <c r="F119" s="10139">
        <v>1.05</v>
      </c>
      <c r="G119" s="10140">
        <v>7</v>
      </c>
      <c r="H119" s="10141" t="s">
        <v>383</v>
      </c>
      <c r="I119" s="10142" t="s">
        <v>579</v>
      </c>
      <c r="J119" s="10143"/>
      <c r="K119" s="10144"/>
    </row>
    <row r="120" ht="22.5" customHeight="1">
      <c r="A120" s="10145"/>
      <c r="B120" s="10146"/>
      <c r="C120" s="10147" t="s">
        <v>83</v>
      </c>
      <c r="D120" s="950">
        <f>IF(D118=0,0,ROUND((D117/D118-1)*100,2))</f>
        <v>12.81</v>
      </c>
      <c r="E120" s="10148" t="s">
        <v>22</v>
      </c>
      <c r="F120" s="10149">
        <v>0</v>
      </c>
      <c r="G120" s="10150">
        <v>10</v>
      </c>
      <c r="H120" s="10151" t="s">
        <v>383</v>
      </c>
      <c r="I120" s="10152" t="s">
        <v>580</v>
      </c>
      <c r="J120" s="10153"/>
      <c r="K120" s="10154"/>
    </row>
    <row r="121" ht="22.5" customHeight="1">
      <c r="A121" s="10155" t="s">
        <v>581</v>
      </c>
      <c r="B121" s="10156" t="s">
        <v>582</v>
      </c>
      <c r="C121" s="10157" t="s">
        <v>80</v>
      </c>
      <c r="D121" s="1879">
        <v>0</v>
      </c>
      <c r="E121" s="10158"/>
      <c r="F121" s="10159"/>
      <c r="G121" s="10160"/>
      <c r="H121" s="10161"/>
      <c r="I121" s="10162"/>
      <c r="J121" s="10163"/>
      <c r="K121" s="10164"/>
    </row>
    <row r="122" ht="22.5" customHeight="1">
      <c r="A122" s="10165"/>
      <c r="B122" s="10166"/>
      <c r="C122" s="10167" t="s">
        <v>82</v>
      </c>
      <c r="D122" s="1555">
        <v>0</v>
      </c>
      <c r="E122" s="10168"/>
      <c r="F122" s="10169"/>
      <c r="G122" s="10170"/>
      <c r="H122" s="10171"/>
      <c r="I122" s="10172"/>
      <c r="J122" s="10173"/>
      <c r="K122" s="10174"/>
    </row>
    <row r="123" ht="22.5" customHeight="1">
      <c r="A123" s="10175"/>
      <c r="B123" s="10176"/>
      <c r="C123" s="10177" t="s">
        <v>83</v>
      </c>
      <c r="D123" s="349">
        <f>IF(D122=0,0,ROUND((D121/D122-1)*100,2))</f>
        <v>0</v>
      </c>
      <c r="E123" s="10178"/>
      <c r="F123" s="10179"/>
      <c r="G123" s="10180"/>
      <c r="H123" s="10181"/>
      <c r="I123" s="10182"/>
      <c r="J123" s="10183"/>
      <c r="K123" s="10184"/>
    </row>
    <row r="124" ht="22.5" customHeight="1">
      <c r="A124" s="10185" t="s">
        <v>583</v>
      </c>
      <c r="B124" s="10186" t="s">
        <v>584</v>
      </c>
      <c r="C124" s="10187" t="s">
        <v>80</v>
      </c>
      <c r="D124" s="1555">
        <v>0</v>
      </c>
      <c r="E124" s="10188"/>
      <c r="F124" s="10189"/>
      <c r="G124" s="10190"/>
      <c r="H124" s="10191"/>
      <c r="I124" s="10192"/>
      <c r="J124" s="10193"/>
      <c r="K124" s="10194"/>
    </row>
    <row r="125" ht="22.5" customHeight="1">
      <c r="A125" s="10195"/>
      <c r="B125" s="10196"/>
      <c r="C125" s="10197" t="s">
        <v>82</v>
      </c>
      <c r="D125" s="1555">
        <v>0</v>
      </c>
      <c r="E125" s="10198"/>
      <c r="F125" s="10199"/>
      <c r="G125" s="10200"/>
      <c r="H125" s="10201"/>
      <c r="I125" s="10202"/>
      <c r="J125" s="10203"/>
      <c r="K125" s="10204"/>
    </row>
    <row r="126" ht="22.5" customHeight="1">
      <c r="A126" s="10205"/>
      <c r="B126" s="10206"/>
      <c r="C126" s="10207" t="s">
        <v>83</v>
      </c>
      <c r="D126" s="349">
        <f>IF(D125=0,0,ROUND((D124/D125-1)*100,2))</f>
        <v>0</v>
      </c>
      <c r="E126" s="10208" t="s">
        <v>22</v>
      </c>
      <c r="F126" s="10209">
        <v>0</v>
      </c>
      <c r="G126" s="10210">
        <v>10</v>
      </c>
      <c r="H126" s="10211" t="s">
        <v>23</v>
      </c>
      <c r="I126" s="10212"/>
      <c r="J126" s="10213"/>
      <c r="K126" s="10214"/>
    </row>
    <row r="127" ht="22.5" customHeight="1">
      <c r="A127" s="10215" t="s">
        <v>585</v>
      </c>
      <c r="B127" s="10216" t="s">
        <v>586</v>
      </c>
      <c r="C127" s="10217" t="s">
        <v>80</v>
      </c>
      <c r="D127" s="349">
        <v>0</v>
      </c>
      <c r="E127" s="10218"/>
      <c r="F127" s="10219"/>
      <c r="G127" s="10220"/>
      <c r="H127" s="10221"/>
      <c r="I127" s="10222"/>
      <c r="J127" s="10223"/>
      <c r="K127" s="10224"/>
    </row>
    <row r="128" ht="22.5" customHeight="1">
      <c r="A128" s="10225"/>
      <c r="B128" s="10226" t="s">
        <v>563</v>
      </c>
      <c r="C128" s="10227" t="s">
        <v>82</v>
      </c>
      <c r="D128" s="684">
        <v>0</v>
      </c>
      <c r="E128" s="10228"/>
      <c r="F128" s="10229"/>
      <c r="G128" s="10230"/>
      <c r="H128" s="10231"/>
      <c r="I128" s="10232"/>
      <c r="J128" s="10233"/>
      <c r="K128" s="10234"/>
    </row>
    <row r="129" ht="22.5" customHeight="1">
      <c r="A129" s="10235"/>
      <c r="B129" s="10236"/>
      <c r="C129" s="10237" t="s">
        <v>457</v>
      </c>
      <c r="D129" s="695">
        <f>IF(D124=0,0,D127/D124)</f>
        <v>0</v>
      </c>
      <c r="E129" s="10238" t="s">
        <v>22</v>
      </c>
      <c r="F129" s="10239">
        <v>1</v>
      </c>
      <c r="G129" s="10240">
        <v>20</v>
      </c>
      <c r="H129" s="10241" t="s">
        <v>383</v>
      </c>
      <c r="I129" s="10242" t="s">
        <v>587</v>
      </c>
      <c r="J129" s="10243"/>
      <c r="K129" s="10244"/>
    </row>
    <row r="130" ht="22.5" customHeight="1">
      <c r="A130" s="10245"/>
      <c r="B130" s="10246"/>
      <c r="C130" s="10247" t="s">
        <v>83</v>
      </c>
      <c r="D130" s="684">
        <f>IF(D128=0,0,ROUND((D127/D128-1)*100,2))</f>
        <v>0</v>
      </c>
      <c r="E130" s="10248" t="s">
        <v>22</v>
      </c>
      <c r="F130" s="10249">
        <v>0</v>
      </c>
      <c r="G130" s="10250">
        <v>10</v>
      </c>
      <c r="H130" s="10251" t="s">
        <v>23</v>
      </c>
      <c r="I130" s="10252"/>
      <c r="J130" s="10253"/>
      <c r="K130" s="10254"/>
    </row>
    <row r="131" ht="22.5" customHeight="1">
      <c r="A131" s="10255" t="s">
        <v>588</v>
      </c>
      <c r="B131" s="10256" t="s">
        <v>589</v>
      </c>
      <c r="C131" s="10257" t="s">
        <v>80</v>
      </c>
      <c r="D131" s="695">
        <v>400</v>
      </c>
      <c r="E131" s="10258" t="s">
        <v>22</v>
      </c>
      <c r="F131" s="10259">
        <v>400</v>
      </c>
      <c r="G131" s="10260">
        <v>800</v>
      </c>
      <c r="H131" s="10261" t="s">
        <v>23</v>
      </c>
      <c r="I131" s="10262"/>
      <c r="J131" s="10263"/>
      <c r="K131" s="10264"/>
    </row>
    <row r="132" ht="22.5" customHeight="1">
      <c r="A132" s="10265"/>
      <c r="B132" s="10266" t="s">
        <v>589</v>
      </c>
      <c r="C132" s="10267" t="s">
        <v>82</v>
      </c>
      <c r="D132" s="349">
        <v>400</v>
      </c>
      <c r="E132" s="10268"/>
      <c r="F132" s="10269"/>
      <c r="G132" s="10270"/>
      <c r="H132" s="10271"/>
      <c r="I132" s="10272"/>
      <c r="J132" s="10273"/>
      <c r="K132" s="10274"/>
    </row>
    <row r="133" ht="22.5" customHeight="1">
      <c r="A133" s="10275"/>
      <c r="B133" s="10276"/>
      <c r="C133" s="10277" t="s">
        <v>83</v>
      </c>
      <c r="D133" s="349">
        <f>IF(D132=0,0,ROUND((D131/D132-1)*100,2))</f>
        <v>0</v>
      </c>
      <c r="E133" s="10278" t="s">
        <v>22</v>
      </c>
      <c r="F133" s="10279">
        <v>0</v>
      </c>
      <c r="G133" s="10280">
        <v>10</v>
      </c>
      <c r="H133" s="10281" t="s">
        <v>23</v>
      </c>
      <c r="I133" s="10282"/>
      <c r="J133" s="10283"/>
      <c r="K133" s="10284"/>
    </row>
    <row r="134" ht="22.5" customHeight="1">
      <c r="A134" s="10285" t="s">
        <v>590</v>
      </c>
      <c r="B134" s="10286" t="s">
        <v>591</v>
      </c>
      <c r="C134" s="10287" t="s">
        <v>80</v>
      </c>
      <c r="D134" s="349">
        <v>700</v>
      </c>
      <c r="E134" s="10288" t="s">
        <v>22</v>
      </c>
      <c r="F134" s="10289">
        <v>700</v>
      </c>
      <c r="G134" s="10290">
        <v>2800</v>
      </c>
      <c r="H134" s="10291" t="s">
        <v>23</v>
      </c>
      <c r="I134" s="10292"/>
      <c r="J134" s="10293"/>
      <c r="K134" s="10294"/>
    </row>
    <row r="135" ht="22.5" customHeight="1">
      <c r="A135" s="10295"/>
      <c r="B135" s="10296" t="s">
        <v>591</v>
      </c>
      <c r="C135" s="10297" t="s">
        <v>82</v>
      </c>
      <c r="D135" s="349">
        <v>670</v>
      </c>
      <c r="E135" s="10298"/>
      <c r="F135" s="10299"/>
      <c r="G135" s="10300"/>
      <c r="H135" s="10301"/>
      <c r="I135" s="10302"/>
      <c r="J135" s="10303"/>
      <c r="K135" s="10304"/>
    </row>
    <row r="136" ht="22.5" customHeight="1">
      <c r="A136" s="10305"/>
      <c r="B136" s="10306"/>
      <c r="C136" s="10307" t="s">
        <v>83</v>
      </c>
      <c r="D136" s="349">
        <f>IF(D135=0,0,ROUND((D134/D135-1)*100,2))</f>
        <v>4.48</v>
      </c>
      <c r="E136" s="10308" t="s">
        <v>22</v>
      </c>
      <c r="F136" s="10309">
        <v>0</v>
      </c>
      <c r="G136" s="10310">
        <v>10</v>
      </c>
      <c r="H136" s="10311" t="s">
        <v>23</v>
      </c>
      <c r="I136" s="10312"/>
      <c r="J136" s="10313"/>
      <c r="K136" s="10314"/>
    </row>
    <row r="137" ht="22.5" customHeight="1">
      <c r="A137" s="10315" t="s">
        <v>161</v>
      </c>
      <c r="B137" s="10316"/>
      <c r="C137" s="10317"/>
      <c r="D137" s="10318"/>
      <c r="E137" s="10319"/>
      <c r="F137" s="10320"/>
      <c r="G137" s="10321"/>
      <c r="H137" s="10322"/>
      <c r="I137" s="10323"/>
      <c r="J137" s="10324"/>
      <c r="K137" s="10325"/>
    </row>
    <row r="138" ht="22.5" customHeight="1">
      <c r="A138" s="10326" t="s">
        <v>592</v>
      </c>
      <c r="B138" s="10327" t="s">
        <v>593</v>
      </c>
      <c r="C138" s="10328" t="s">
        <v>80</v>
      </c>
      <c r="D138" s="349">
        <v>391.49</v>
      </c>
      <c r="E138" s="10329" t="s">
        <v>22</v>
      </c>
      <c r="F138" s="10330">
        <f>IF(D131&lt;444,400,D131*0.9)</f>
        <v>400</v>
      </c>
      <c r="G138" s="10331">
        <f>D131*1.1</f>
        <v>440</v>
      </c>
      <c r="H138" s="10332" t="s">
        <v>383</v>
      </c>
      <c r="I138" s="10333" t="s">
        <v>594</v>
      </c>
      <c r="J138" s="10334"/>
      <c r="K138" s="10335"/>
    </row>
    <row r="139" ht="22.5" customHeight="1">
      <c r="A139" s="10336" t="s">
        <v>595</v>
      </c>
      <c r="B139" s="10337" t="s">
        <v>596</v>
      </c>
      <c r="C139" s="10338" t="s">
        <v>80</v>
      </c>
      <c r="D139" s="349">
        <v>16.68</v>
      </c>
      <c r="E139" s="10339" t="s">
        <v>22</v>
      </c>
      <c r="F139" s="10340">
        <f>IF(D134&lt;778,700,D134*0.9)</f>
        <v>700</v>
      </c>
      <c r="G139" s="10341">
        <f>D134*1.1</f>
        <v>770</v>
      </c>
      <c r="H139" s="10342" t="s">
        <v>383</v>
      </c>
      <c r="I139" s="10343" t="s">
        <v>597</v>
      </c>
      <c r="J139" s="10344"/>
      <c r="K139" s="10345"/>
    </row>
    <row r="140" ht="22.5" customHeight="1">
      <c r="A140" s="10346" t="s">
        <v>173</v>
      </c>
      <c r="B140" s="10347" t="s">
        <v>598</v>
      </c>
      <c r="C140" s="10348" t="s">
        <v>80</v>
      </c>
      <c r="D140" s="349">
        <f>IF(D8+D101=0,0,D29/(D8+D101)*200)</f>
        <v>22.1251996470578</v>
      </c>
      <c r="E140" s="10349" t="s">
        <v>22</v>
      </c>
      <c r="F140" s="10350">
        <v>0.5</v>
      </c>
      <c r="G140" s="10351">
        <v>3.1</v>
      </c>
      <c r="H140" s="10352" t="s">
        <v>383</v>
      </c>
      <c r="I140" s="10353" t="s">
        <v>599</v>
      </c>
      <c r="J140" s="10354"/>
      <c r="K140" s="10355"/>
    </row>
    <row r="141" ht="22.5" customHeight="1">
      <c r="A141" s="10356"/>
      <c r="B141" s="10357"/>
      <c r="C141" s="10358" t="s">
        <v>82</v>
      </c>
      <c r="D141" s="349">
        <v>12.82</v>
      </c>
      <c r="E141" s="10359"/>
      <c r="F141" s="10360"/>
      <c r="G141" s="10361"/>
      <c r="H141" s="10362"/>
      <c r="I141" s="10363"/>
      <c r="J141" s="10364"/>
      <c r="K141" s="10365"/>
    </row>
    <row r="142" ht="22.5" customHeight="1">
      <c r="A142" s="10366" t="s">
        <v>485</v>
      </c>
      <c r="B142" s="10367" t="s">
        <v>486</v>
      </c>
      <c r="C142" s="10368" t="s">
        <v>80</v>
      </c>
      <c r="D142" s="349">
        <v>591.55</v>
      </c>
      <c r="E142" s="10369"/>
      <c r="F142" s="10370"/>
      <c r="G142" s="10371"/>
      <c r="H142" s="10372"/>
      <c r="I142" s="10373"/>
      <c r="J142" s="10374"/>
      <c r="K142" s="10375"/>
    </row>
    <row r="143" ht="22.5" customHeight="1">
      <c r="A143" s="10376"/>
      <c r="B143" s="10377"/>
      <c r="C143" s="10378" t="s">
        <v>82</v>
      </c>
      <c r="D143" s="349">
        <v>528.87</v>
      </c>
      <c r="E143" s="10379"/>
      <c r="F143" s="10380"/>
      <c r="G143" s="10381"/>
      <c r="H143" s="10382"/>
      <c r="I143" s="10383"/>
      <c r="J143" s="10384"/>
      <c r="K143" s="10385"/>
    </row>
    <row r="144" ht="22.5" customHeight="1">
      <c r="A144" s="10386"/>
      <c r="B144" s="10387"/>
      <c r="C144" s="10388" t="s">
        <v>83</v>
      </c>
      <c r="D144" s="349">
        <f>IF(D143=0,0,ROUND((D142/D143-1)*100,2))</f>
        <v>11.85</v>
      </c>
      <c r="E144" s="10389" t="s">
        <v>22</v>
      </c>
      <c r="F144" s="10390">
        <v>-5</v>
      </c>
      <c r="G144" s="10391">
        <v>10</v>
      </c>
      <c r="H144" s="10392" t="s">
        <v>383</v>
      </c>
      <c r="I144" s="10393" t="s">
        <v>600</v>
      </c>
      <c r="J144" s="10394"/>
      <c r="K144" s="10395"/>
    </row>
    <row r="145" ht="22.5" customHeight="1">
      <c r="A145" s="10396" t="s">
        <v>487</v>
      </c>
      <c r="B145" s="10397" t="s">
        <v>488</v>
      </c>
      <c r="C145" s="10398" t="s">
        <v>80</v>
      </c>
      <c r="D145" s="349">
        <f>IF(D107=0,0,D83/D107)</f>
        <v>2311.75834986246</v>
      </c>
      <c r="E145" s="10399" t="s">
        <v>22</v>
      </c>
      <c r="F145" s="10400">
        <v>4000</v>
      </c>
      <c r="G145" s="10401">
        <v>30000</v>
      </c>
      <c r="H145" s="10402" t="s">
        <v>383</v>
      </c>
      <c r="I145" s="10403" t="s">
        <v>601</v>
      </c>
      <c r="J145" s="10404"/>
      <c r="K145" s="10405"/>
    </row>
    <row r="146" ht="22.5" customHeight="1">
      <c r="A146" s="10406"/>
      <c r="B146" s="10407"/>
      <c r="C146" s="10408" t="s">
        <v>82</v>
      </c>
      <c r="D146" s="349">
        <v>2106.84</v>
      </c>
      <c r="E146" s="10409"/>
      <c r="F146" s="10410"/>
      <c r="G146" s="10411"/>
      <c r="H146" s="10412"/>
      <c r="I146" s="10413"/>
      <c r="J146" s="10414"/>
      <c r="K146" s="10415"/>
    </row>
    <row r="147" ht="22.5" customHeight="1">
      <c r="A147" s="10416"/>
      <c r="B147" s="10417"/>
      <c r="C147" s="10418" t="s">
        <v>83</v>
      </c>
      <c r="D147" s="349">
        <f>IF(D146=0,0,ROUND((D145/D146-1)*100,2))</f>
        <v>9.73</v>
      </c>
      <c r="E147" s="10419" t="s">
        <v>22</v>
      </c>
      <c r="F147" s="10420">
        <v>-5</v>
      </c>
      <c r="G147" s="10421">
        <v>10</v>
      </c>
      <c r="H147" s="10422" t="s">
        <v>23</v>
      </c>
      <c r="I147" s="10423"/>
      <c r="J147" s="10424"/>
      <c r="K147" s="10425"/>
    </row>
    <row r="148" ht="22.5" customHeight="1">
      <c r="A148" s="10426" t="s">
        <v>602</v>
      </c>
      <c r="B148" s="10427" t="s">
        <v>603</v>
      </c>
      <c r="C148" s="10428" t="s">
        <v>80</v>
      </c>
      <c r="D148" s="349">
        <f>IF(D110=0,0,D83/D110)</f>
        <v>1546.58352156331</v>
      </c>
      <c r="E148" s="10429" t="s">
        <v>22</v>
      </c>
      <c r="F148" s="10430">
        <v>3000</v>
      </c>
      <c r="G148" s="10431">
        <v>20000</v>
      </c>
      <c r="H148" s="10432" t="s">
        <v>383</v>
      </c>
      <c r="I148" s="10433" t="s">
        <v>604</v>
      </c>
      <c r="J148" s="10434"/>
      <c r="K148" s="10435"/>
    </row>
    <row r="149" ht="22.5" customHeight="1">
      <c r="A149" s="10436"/>
      <c r="B149" s="10437"/>
      <c r="C149" s="10438" t="s">
        <v>82</v>
      </c>
      <c r="D149" s="349">
        <f>IF(D111=0,0,D85/D111)</f>
        <v>1405.62120953582</v>
      </c>
      <c r="E149" s="10439"/>
      <c r="F149" s="10440"/>
      <c r="G149" s="10441"/>
      <c r="H149" s="10442"/>
      <c r="I149" s="10443"/>
      <c r="J149" s="10444"/>
      <c r="K149" s="10445"/>
    </row>
    <row r="150" ht="22.5" customHeight="1">
      <c r="A150" s="10446"/>
      <c r="B150" s="10447"/>
      <c r="C150" s="10448" t="s">
        <v>83</v>
      </c>
      <c r="D150" s="684">
        <f>IF(D149=0,0,ROUND((D148/D149-1)*100,2))</f>
        <v>10.03</v>
      </c>
      <c r="E150" s="10449" t="s">
        <v>22</v>
      </c>
      <c r="F150" s="10450">
        <v>-5</v>
      </c>
      <c r="G150" s="10451">
        <v>10</v>
      </c>
      <c r="H150" s="10452" t="s">
        <v>383</v>
      </c>
      <c r="I150" s="10453" t="s">
        <v>605</v>
      </c>
      <c r="J150" s="10454"/>
      <c r="K150" s="10455"/>
    </row>
    <row r="151" ht="22.5" customHeight="1">
      <c r="A151" s="10456" t="s">
        <v>495</v>
      </c>
      <c r="B151" s="10457" t="s">
        <v>496</v>
      </c>
      <c r="C151" s="10458" t="s">
        <v>80</v>
      </c>
      <c r="D151" s="695">
        <f>IF(D114=0,0,D88/D114)</f>
        <v>256.799619313296</v>
      </c>
      <c r="E151" s="10459" t="s">
        <v>22</v>
      </c>
      <c r="F151" s="10460">
        <v>150</v>
      </c>
      <c r="G151" s="10461">
        <v>2000</v>
      </c>
      <c r="H151" s="10462" t="s">
        <v>23</v>
      </c>
      <c r="I151" s="10463"/>
      <c r="J151" s="10464"/>
      <c r="K151" s="10465"/>
    </row>
    <row r="152" ht="22.5" customHeight="1">
      <c r="A152" s="10466"/>
      <c r="B152" s="10467"/>
      <c r="C152" s="10468" t="s">
        <v>82</v>
      </c>
      <c r="D152" s="349">
        <v>198.94</v>
      </c>
      <c r="E152" s="10469"/>
      <c r="F152" s="10470"/>
      <c r="G152" s="10471"/>
      <c r="H152" s="10472"/>
      <c r="I152" s="10473"/>
      <c r="J152" s="10474"/>
      <c r="K152" s="10475"/>
    </row>
    <row r="153" ht="22.5" customHeight="1">
      <c r="A153" s="10476"/>
      <c r="B153" s="10477"/>
      <c r="C153" s="10478" t="s">
        <v>83</v>
      </c>
      <c r="D153" s="684">
        <f>IF(D152=0,0,ROUND((D151/D152-1)*100,2))</f>
        <v>29.08</v>
      </c>
      <c r="E153" s="10479" t="s">
        <v>22</v>
      </c>
      <c r="F153" s="10480">
        <v>-5</v>
      </c>
      <c r="G153" s="10481">
        <v>10</v>
      </c>
      <c r="H153" s="10482" t="s">
        <v>383</v>
      </c>
      <c r="I153" s="10483" t="s">
        <v>606</v>
      </c>
      <c r="J153" s="10484"/>
      <c r="K153" s="10485"/>
    </row>
    <row r="154" ht="22.5" customHeight="1">
      <c r="A154" s="10486" t="s">
        <v>499</v>
      </c>
      <c r="B154" s="10487" t="s">
        <v>607</v>
      </c>
      <c r="C154" s="10488" t="s">
        <v>80</v>
      </c>
      <c r="D154" s="950">
        <f>IF(D117=0,0,D88/D117)</f>
        <v>33.6186021532933</v>
      </c>
      <c r="E154" s="10489" t="s">
        <v>22</v>
      </c>
      <c r="F154" s="10490">
        <v>50</v>
      </c>
      <c r="G154" s="10491">
        <v>300</v>
      </c>
      <c r="H154" s="10492" t="s">
        <v>383</v>
      </c>
      <c r="I154" s="10493" t="s">
        <v>608</v>
      </c>
      <c r="J154" s="10494"/>
      <c r="K154" s="10495"/>
    </row>
    <row r="155" ht="22.5" customHeight="1">
      <c r="A155" s="10496"/>
      <c r="B155" s="10497"/>
      <c r="C155" s="10498" t="s">
        <v>82</v>
      </c>
      <c r="D155" s="950">
        <f>IF(D118=0,0,D90/D118)</f>
        <v>28.312872398205</v>
      </c>
      <c r="E155" s="10499"/>
      <c r="F155" s="10500"/>
      <c r="G155" s="10501"/>
      <c r="H155" s="10502"/>
      <c r="I155" s="10503"/>
      <c r="J155" s="10504"/>
      <c r="K155" s="10505"/>
    </row>
    <row r="156" ht="22.5" customHeight="1">
      <c r="A156" s="10506"/>
      <c r="B156" s="10507"/>
      <c r="C156" s="10508" t="s">
        <v>83</v>
      </c>
      <c r="D156" s="950">
        <f>IF(D155=0,0,ROUND((D154/D155-1)*100,2))</f>
        <v>18.74</v>
      </c>
      <c r="E156" s="10509" t="s">
        <v>22</v>
      </c>
      <c r="F156" s="10510">
        <v>-5</v>
      </c>
      <c r="G156" s="10511">
        <v>10</v>
      </c>
      <c r="H156" s="10512" t="s">
        <v>383</v>
      </c>
      <c r="I156" s="10513" t="s">
        <v>609</v>
      </c>
      <c r="J156" s="10514"/>
      <c r="K156" s="10515"/>
    </row>
    <row r="157" ht="22.5" customHeight="1">
      <c r="A157" s="10516" t="s">
        <v>181</v>
      </c>
      <c r="B157" s="10517" t="s">
        <v>610</v>
      </c>
      <c r="C157" s="10518" t="s">
        <v>329</v>
      </c>
      <c r="D157" s="695">
        <v>100650338.67</v>
      </c>
      <c r="E157" s="10519"/>
      <c r="F157" s="10520"/>
      <c r="G157" s="10521"/>
      <c r="H157" s="10522"/>
      <c r="I157" s="10523"/>
      <c r="J157" s="10524"/>
      <c r="K157" s="10525"/>
    </row>
    <row r="158" ht="22.5" customHeight="1">
      <c r="A158" s="10526"/>
      <c r="B158" s="10527"/>
      <c r="C158" s="10528" t="s">
        <v>330</v>
      </c>
      <c r="D158" s="349">
        <v>0</v>
      </c>
      <c r="E158" s="10529"/>
      <c r="F158" s="10530"/>
      <c r="G158" s="10531"/>
      <c r="H158" s="10532"/>
      <c r="I158" s="10533"/>
      <c r="J158" s="10534"/>
      <c r="K158" s="10535"/>
    </row>
    <row r="159" ht="22.5" customHeight="1">
      <c r="A159" s="10536"/>
      <c r="B159" s="10537"/>
      <c r="C159" s="10538" t="s">
        <v>21</v>
      </c>
      <c r="D159" s="349">
        <f>D157-D158</f>
        <v>100650338.67</v>
      </c>
      <c r="E159" s="10539" t="s">
        <v>22</v>
      </c>
      <c r="F159" s="10540">
        <v>0</v>
      </c>
      <c r="G159" s="10541">
        <v>0</v>
      </c>
      <c r="H159" s="10542" t="s">
        <v>383</v>
      </c>
      <c r="I159" s="10543" t="s">
        <v>611</v>
      </c>
      <c r="J159" s="10544"/>
      <c r="K159" s="10545"/>
    </row>
    <row r="160" ht="22.5" customHeight="1">
      <c r="A160" s="10546" t="s">
        <v>612</v>
      </c>
      <c r="B160" s="10547" t="s">
        <v>514</v>
      </c>
      <c r="C160" s="10548" t="s">
        <v>515</v>
      </c>
      <c r="D160" s="349">
        <v>100</v>
      </c>
      <c r="E160" s="10549" t="s">
        <v>22</v>
      </c>
      <c r="F160" s="10550">
        <v>70</v>
      </c>
      <c r="G160" s="10551">
        <v>100</v>
      </c>
      <c r="H160" s="10552" t="s">
        <v>23</v>
      </c>
      <c r="I160" s="10553"/>
      <c r="J160" s="10554"/>
      <c r="K160" s="10555"/>
    </row>
    <row r="161" ht="42.75" customHeight="1">
      <c r="A161" s="10556" t="s">
        <v>613</v>
      </c>
      <c r="B161" s="10557" t="s">
        <v>517</v>
      </c>
      <c r="C161" s="10558" t="s">
        <v>518</v>
      </c>
      <c r="D161" s="349">
        <v>0</v>
      </c>
      <c r="E161" s="10559" t="s">
        <v>22</v>
      </c>
      <c r="F161" s="10560">
        <v>0</v>
      </c>
      <c r="G161" s="10561">
        <v>0</v>
      </c>
      <c r="H161" s="10562" t="s">
        <v>23</v>
      </c>
      <c r="I161" s="10563"/>
      <c r="J161" s="10564"/>
      <c r="K161" s="10565"/>
    </row>
    <row r="162" ht="22.5" customHeight="1">
      <c r="A162" s="10566" t="s">
        <v>614</v>
      </c>
      <c r="B162" s="10567" t="s">
        <v>615</v>
      </c>
      <c r="C162" s="10568" t="s">
        <v>80</v>
      </c>
      <c r="D162" s="349">
        <v>0</v>
      </c>
      <c r="E162" s="10569" t="s">
        <v>22</v>
      </c>
      <c r="F162" s="10570">
        <v>95</v>
      </c>
      <c r="G162" s="10571">
        <v>100</v>
      </c>
      <c r="H162" s="10572" t="s">
        <v>383</v>
      </c>
      <c r="I162" s="10573" t="s">
        <v>616</v>
      </c>
      <c r="J162" s="10574"/>
      <c r="K162" s="10575"/>
    </row>
    <row r="163" ht="22.5" customHeight="1">
      <c r="A163" s="10576" t="s">
        <v>617</v>
      </c>
      <c r="B163" s="10577" t="s">
        <v>618</v>
      </c>
      <c r="C163" s="10578" t="s">
        <v>80</v>
      </c>
      <c r="D163" s="349">
        <f>IF(D121=0,0,D96/D121)</f>
        <v>0</v>
      </c>
      <c r="E163" s="10579" t="s">
        <v>22</v>
      </c>
      <c r="F163" s="10580">
        <v>50</v>
      </c>
      <c r="G163" s="10581">
        <v>150</v>
      </c>
      <c r="H163" s="10582" t="s">
        <v>383</v>
      </c>
      <c r="I163" s="10583" t="s">
        <v>619</v>
      </c>
      <c r="J163" s="10584"/>
      <c r="K163" s="10585"/>
    </row>
    <row r="164" ht="22.5" customHeight="1">
      <c r="A164" s="10586"/>
      <c r="B164" s="10587"/>
      <c r="C164" s="10588" t="s">
        <v>82</v>
      </c>
      <c r="D164" s="349">
        <f>IF(D122=0,0,D98/D122)</f>
        <v>0</v>
      </c>
      <c r="E164" s="10589"/>
      <c r="F164" s="10590"/>
      <c r="G164" s="10591"/>
      <c r="H164" s="10592"/>
      <c r="I164" s="10593"/>
      <c r="J164" s="10594"/>
      <c r="K164" s="10595"/>
    </row>
    <row r="165" ht="22.5" customHeight="1">
      <c r="A165" s="10596"/>
      <c r="B165" s="10597"/>
      <c r="C165" s="10598" t="s">
        <v>83</v>
      </c>
      <c r="D165" s="349">
        <f>IF(D164=0,0,ROUND((D163/D164-1)*100,2))</f>
        <v>0</v>
      </c>
      <c r="E165" s="10599" t="s">
        <v>22</v>
      </c>
      <c r="F165" s="10600">
        <v>0</v>
      </c>
      <c r="G165" s="10601">
        <v>10</v>
      </c>
      <c r="H165" s="10602" t="s">
        <v>23</v>
      </c>
      <c r="I165" s="10603"/>
      <c r="J165" s="10604"/>
      <c r="K165" s="10605"/>
    </row>
    <row r="166" ht="22.5" customHeight="1">
      <c r="A166" s="10606" t="s">
        <v>620</v>
      </c>
      <c r="B166" s="10607" t="s">
        <v>621</v>
      </c>
      <c r="C166" s="10608" t="s">
        <v>80</v>
      </c>
      <c r="D166" s="349">
        <v>0</v>
      </c>
      <c r="E166" s="10609"/>
      <c r="F166" s="10610"/>
      <c r="G166" s="10611"/>
      <c r="H166" s="10612"/>
      <c r="I166" s="10613"/>
      <c r="J166" s="10614"/>
      <c r="K166" s="10615"/>
    </row>
    <row r="167" ht="22.5" customHeight="1">
      <c r="A167" s="10616"/>
      <c r="B167" s="10617"/>
      <c r="C167" s="10618" t="s">
        <v>82</v>
      </c>
      <c r="D167" s="349">
        <v>0</v>
      </c>
      <c r="E167" s="10619"/>
      <c r="F167" s="10620"/>
      <c r="G167" s="10621"/>
      <c r="H167" s="10622"/>
      <c r="I167" s="10623"/>
      <c r="J167" s="10624"/>
      <c r="K167" s="10625"/>
    </row>
    <row r="168" ht="22.5" customHeight="1">
      <c r="A168" s="10626"/>
      <c r="B168" s="10627"/>
      <c r="C168" s="10628" t="s">
        <v>83</v>
      </c>
      <c r="D168" s="349">
        <f>IF(D167=0,0,ROUND((D166/D167-1)*100,2))</f>
        <v>0</v>
      </c>
      <c r="E168" s="10629" t="s">
        <v>22</v>
      </c>
      <c r="F168" s="10630">
        <v>0</v>
      </c>
      <c r="G168" s="10631">
        <v>10</v>
      </c>
      <c r="H168" s="10632" t="s">
        <v>23</v>
      </c>
      <c r="I168" s="10633"/>
      <c r="J168" s="10634"/>
      <c r="K168" s="10635"/>
    </row>
    <row r="169" ht="22.5" customHeight="1">
      <c r="A169" s="10636" t="s">
        <v>622</v>
      </c>
      <c r="B169" s="10637" t="s">
        <v>623</v>
      </c>
      <c r="C169" s="10638" t="s">
        <v>624</v>
      </c>
      <c r="D169" s="349">
        <v>0</v>
      </c>
      <c r="E169" s="10639"/>
      <c r="F169" s="10640"/>
      <c r="G169" s="10641"/>
      <c r="H169" s="10642"/>
      <c r="I169" s="10643"/>
      <c r="J169" s="10644"/>
      <c r="K169" s="10645"/>
    </row>
    <row r="170" ht="22.5" customHeight="1">
      <c r="A170" s="10646"/>
      <c r="B170" s="10647"/>
      <c r="C170" s="10648" t="s">
        <v>82</v>
      </c>
      <c r="D170" s="349">
        <v>0</v>
      </c>
      <c r="E170" s="10649"/>
      <c r="F170" s="10650"/>
      <c r="G170" s="10651"/>
      <c r="H170" s="10652"/>
      <c r="I170" s="10653"/>
      <c r="J170" s="10654"/>
      <c r="K170" s="10655"/>
    </row>
    <row r="171" ht="22.5" customHeight="1">
      <c r="A171" s="10656"/>
      <c r="B171" s="10657"/>
      <c r="C171" s="10658" t="s">
        <v>83</v>
      </c>
      <c r="D171" s="349">
        <f>IF(D170=0,0,ROUND((D169/D170-1)*100,2))</f>
        <v>0</v>
      </c>
      <c r="E171" s="10659" t="s">
        <v>22</v>
      </c>
      <c r="F171" s="10660">
        <v>0</v>
      </c>
      <c r="G171" s="10661">
        <v>10</v>
      </c>
      <c r="H171" s="10662" t="s">
        <v>23</v>
      </c>
      <c r="I171" s="10663"/>
      <c r="J171" s="10664"/>
      <c r="K171" s="10665"/>
    </row>
    <row r="172" ht="22.5" customHeight="1">
      <c r="A172" s="10666" t="s">
        <v>201</v>
      </c>
      <c r="B172" s="10667" t="s">
        <v>332</v>
      </c>
      <c r="C172" s="10668" t="s">
        <v>625</v>
      </c>
      <c r="D172" s="349">
        <v>0</v>
      </c>
      <c r="E172" s="10669"/>
      <c r="F172" s="10670"/>
      <c r="G172" s="10671"/>
      <c r="H172" s="10672"/>
      <c r="I172" s="10673"/>
      <c r="J172" s="10674"/>
      <c r="K172" s="10675"/>
    </row>
    <row r="173" ht="22.5" customHeight="1">
      <c r="A173" s="10676"/>
      <c r="B173" s="10677"/>
      <c r="C173" s="10678" t="s">
        <v>626</v>
      </c>
      <c r="D173" s="349">
        <v>0</v>
      </c>
      <c r="E173" s="10679"/>
      <c r="F173" s="10680"/>
      <c r="G173" s="10681"/>
      <c r="H173" s="10682"/>
      <c r="I173" s="10683"/>
      <c r="J173" s="10684"/>
      <c r="K173" s="10685"/>
    </row>
    <row r="174" ht="22.5" customHeight="1">
      <c r="A174" s="10686"/>
      <c r="B174" s="10687"/>
      <c r="C174" s="10688" t="s">
        <v>627</v>
      </c>
      <c r="D174" s="349">
        <f>D172-D173</f>
        <v>0</v>
      </c>
      <c r="E174" s="10689" t="s">
        <v>22</v>
      </c>
      <c r="F174" s="10690">
        <v>0</v>
      </c>
      <c r="G174" s="10691">
        <v>0</v>
      </c>
      <c r="H174" s="10692" t="s">
        <v>23</v>
      </c>
      <c r="I174" s="10693"/>
      <c r="J174" s="10694"/>
      <c r="K174" s="10695"/>
    </row>
    <row r="175" ht="22.5" customHeight="1">
      <c r="A175" s="10696" t="s">
        <v>628</v>
      </c>
      <c r="B175" s="10697" t="s">
        <v>334</v>
      </c>
      <c r="C175" s="10698" t="s">
        <v>624</v>
      </c>
      <c r="D175" s="349">
        <v>2837671.2</v>
      </c>
      <c r="E175" s="10699"/>
      <c r="F175" s="10700"/>
      <c r="G175" s="10701"/>
      <c r="H175" s="10702"/>
      <c r="I175" s="10703"/>
      <c r="J175" s="10704"/>
      <c r="K175" s="10705"/>
    </row>
    <row r="176" ht="22.5" customHeight="1">
      <c r="A176" s="10706"/>
      <c r="B176" s="10707"/>
      <c r="C176" s="10708" t="s">
        <v>629</v>
      </c>
      <c r="D176" s="349">
        <v>2837671.2</v>
      </c>
      <c r="E176" s="10709"/>
      <c r="F176" s="10710"/>
      <c r="G176" s="10711"/>
      <c r="H176" s="10712"/>
      <c r="I176" s="10713"/>
      <c r="J176" s="10714"/>
      <c r="K176" s="10715"/>
    </row>
    <row r="177" ht="22.5" customHeight="1">
      <c r="A177" s="10716"/>
      <c r="B177" s="10717"/>
      <c r="C177" s="10718" t="s">
        <v>630</v>
      </c>
      <c r="D177" s="349">
        <f>IF(D176=0,0,ROUND((D175/D176-1)*100,2))</f>
        <v>0</v>
      </c>
      <c r="E177" s="10719" t="s">
        <v>22</v>
      </c>
      <c r="F177" s="10720">
        <v>-2</v>
      </c>
      <c r="G177" s="10721">
        <v>2</v>
      </c>
      <c r="H177" s="10722" t="s">
        <v>23</v>
      </c>
      <c r="I177" s="10723"/>
      <c r="J177" s="10724"/>
      <c r="K177" s="10725"/>
    </row>
    <row r="178" ht="22.5" customHeight="1">
      <c r="A178" s="10726" t="s">
        <v>631</v>
      </c>
      <c r="B178" s="10727" t="s">
        <v>334</v>
      </c>
      <c r="C178" s="10728" t="s">
        <v>624</v>
      </c>
      <c r="D178" s="349">
        <v>100650338.67</v>
      </c>
      <c r="E178" s="10729"/>
      <c r="F178" s="10730"/>
      <c r="G178" s="10731"/>
      <c r="H178" s="10732"/>
      <c r="I178" s="10733"/>
      <c r="J178" s="10734"/>
      <c r="K178" s="10735"/>
    </row>
    <row r="179" ht="22.5" customHeight="1">
      <c r="A179" s="10736"/>
      <c r="B179" s="10737"/>
      <c r="C179" s="10738" t="s">
        <v>629</v>
      </c>
      <c r="D179" s="349">
        <v>88723903.99</v>
      </c>
      <c r="E179" s="10739"/>
      <c r="F179" s="10740"/>
      <c r="G179" s="10741"/>
      <c r="H179" s="10742"/>
      <c r="I179" s="10743"/>
      <c r="J179" s="10744"/>
      <c r="K179" s="10745"/>
    </row>
    <row r="180" ht="22.5" customHeight="1">
      <c r="A180" s="10746"/>
      <c r="B180" s="10747"/>
      <c r="C180" s="10748" t="s">
        <v>630</v>
      </c>
      <c r="D180" s="684">
        <f>IF(D179=0,0,ROUND((D178/D179-1)*100,2))</f>
        <v>13.44</v>
      </c>
      <c r="E180" s="10749" t="s">
        <v>22</v>
      </c>
      <c r="F180" s="10750">
        <v>-5</v>
      </c>
      <c r="G180" s="10751">
        <v>5</v>
      </c>
      <c r="H180" s="10752" t="s">
        <v>383</v>
      </c>
      <c r="I180" s="10753" t="s">
        <v>632</v>
      </c>
      <c r="J180" s="10754"/>
      <c r="K180" s="10755"/>
    </row>
    <row r="181" ht="22.5" customHeight="1">
      <c r="A181" s="10756" t="s">
        <v>523</v>
      </c>
      <c r="B181" s="10757"/>
      <c r="C181" s="10758"/>
      <c r="D181" s="10759"/>
      <c r="E181" s="10760"/>
      <c r="F181" s="10761"/>
      <c r="G181" s="10762"/>
      <c r="H181" s="10763"/>
      <c r="I181" s="10764"/>
      <c r="J181" s="10765"/>
      <c r="K181" s="10766"/>
    </row>
    <row r="182" ht="22.5" customHeight="1">
      <c r="A182" s="10767" t="s">
        <v>524</v>
      </c>
      <c r="B182" s="10768" t="s">
        <v>228</v>
      </c>
      <c r="C182" s="10769" t="s">
        <v>229</v>
      </c>
      <c r="D182" s="349">
        <v>0</v>
      </c>
      <c r="E182" s="10770" t="s">
        <v>22</v>
      </c>
      <c r="F182" s="10771">
        <v>0</v>
      </c>
      <c r="G182" s="10772">
        <v>0</v>
      </c>
      <c r="H182" s="10773" t="s">
        <v>23</v>
      </c>
      <c r="I182" s="10774"/>
      <c r="J182" s="10775"/>
      <c r="K182" s="10776"/>
    </row>
    <row r="183" ht="22.5" customHeight="1">
      <c r="A183" s="10777"/>
      <c r="B183" s="10778"/>
      <c r="C183" s="10779" t="s">
        <v>526</v>
      </c>
      <c r="D183" s="349">
        <v>0</v>
      </c>
      <c r="E183" s="10780"/>
      <c r="F183" s="10781"/>
      <c r="G183" s="10782"/>
      <c r="H183" s="10783"/>
      <c r="I183" s="10784"/>
      <c r="J183" s="10785"/>
      <c r="K183" s="10786"/>
    </row>
    <row r="184" ht="22.5" customHeight="1">
      <c r="A184" s="10787"/>
      <c r="B184" s="10788"/>
      <c r="C184" s="10789" t="s">
        <v>633</v>
      </c>
      <c r="D184" s="684">
        <v>0</v>
      </c>
      <c r="E184" s="10790" t="s">
        <v>22</v>
      </c>
      <c r="F184" s="10791">
        <v>0</v>
      </c>
      <c r="G184" s="10792">
        <v>8</v>
      </c>
      <c r="H184" s="10793" t="s">
        <v>23</v>
      </c>
      <c r="I184" s="10794"/>
      <c r="J184" s="10795"/>
      <c r="K184" s="10796"/>
    </row>
    <row r="185" ht="22.5" customHeight="1">
      <c r="A185" s="10797"/>
      <c r="B185" s="10798"/>
      <c r="C185" s="10799" t="s">
        <v>230</v>
      </c>
      <c r="D185" s="695">
        <v>0</v>
      </c>
      <c r="E185" s="10800" t="s">
        <v>22</v>
      </c>
      <c r="F185" s="10801">
        <v>0</v>
      </c>
      <c r="G185" s="10802">
        <v>0</v>
      </c>
      <c r="H185" s="10803" t="s">
        <v>23</v>
      </c>
      <c r="I185" s="10804"/>
      <c r="J185" s="10805"/>
      <c r="K185" s="10806"/>
    </row>
    <row r="186" ht="22.5" customHeight="1">
      <c r="A186" s="10807" t="s">
        <v>528</v>
      </c>
      <c r="B186" s="10808" t="s">
        <v>228</v>
      </c>
      <c r="C186" s="10809" t="s">
        <v>232</v>
      </c>
      <c r="D186" s="349">
        <v>0</v>
      </c>
      <c r="E186" s="10810" t="s">
        <v>22</v>
      </c>
      <c r="F186" s="10811">
        <v>0</v>
      </c>
      <c r="G186" s="10812">
        <v>0</v>
      </c>
      <c r="H186" s="10813" t="s">
        <v>23</v>
      </c>
      <c r="I186" s="10814"/>
      <c r="J186" s="10815"/>
      <c r="K186" s="10816"/>
    </row>
    <row r="187" ht="22.5" customHeight="1">
      <c r="A187" s="10817"/>
      <c r="B187" s="10818"/>
      <c r="C187" s="10819" t="s">
        <v>233</v>
      </c>
      <c r="D187" s="349">
        <v>0</v>
      </c>
      <c r="E187" s="10820" t="s">
        <v>22</v>
      </c>
      <c r="F187" s="10821">
        <v>0</v>
      </c>
      <c r="G187" s="10822">
        <v>0</v>
      </c>
      <c r="H187" s="10823" t="s">
        <v>23</v>
      </c>
      <c r="I187" s="10824"/>
      <c r="J187" s="10825"/>
      <c r="K187" s="10826"/>
    </row>
  </sheetData>
  <mergeCells>
    <mergeCell ref="A1:K1"/>
    <mergeCell ref="A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7:A21"/>
    <mergeCell ref="B17:B21"/>
    <mergeCell ref="A22:A25"/>
    <mergeCell ref="B22:B25"/>
    <mergeCell ref="A26:A28"/>
    <mergeCell ref="B26:B28"/>
    <mergeCell ref="A29:A31"/>
    <mergeCell ref="B29:B31"/>
    <mergeCell ref="A32:A36"/>
    <mergeCell ref="B32:B36"/>
    <mergeCell ref="A37:A41"/>
    <mergeCell ref="B37:B41"/>
    <mergeCell ref="A43:A47"/>
    <mergeCell ref="B43:B47"/>
    <mergeCell ref="A48:A52"/>
    <mergeCell ref="B48:B52"/>
    <mergeCell ref="A53:A57"/>
    <mergeCell ref="B53:B57"/>
    <mergeCell ref="A58:A62"/>
    <mergeCell ref="B58:B62"/>
    <mergeCell ref="A63:A67"/>
    <mergeCell ref="B63:B67"/>
    <mergeCell ref="A68:A71"/>
    <mergeCell ref="B68:B71"/>
    <mergeCell ref="A72:A76"/>
    <mergeCell ref="B72:B76"/>
    <mergeCell ref="A77:A81"/>
    <mergeCell ref="B77:B81"/>
    <mergeCell ref="A82:A86"/>
    <mergeCell ref="B82:B86"/>
    <mergeCell ref="A87:A91"/>
    <mergeCell ref="B87:B91"/>
    <mergeCell ref="A92:A94"/>
    <mergeCell ref="B92:B94"/>
    <mergeCell ref="A95:A99"/>
    <mergeCell ref="B95:B99"/>
    <mergeCell ref="A100:A102"/>
    <mergeCell ref="B100:B102"/>
    <mergeCell ref="A104:A106"/>
    <mergeCell ref="B104:B106"/>
    <mergeCell ref="A107:A109"/>
    <mergeCell ref="B107:B109"/>
    <mergeCell ref="A110:A113"/>
    <mergeCell ref="B110:B113"/>
    <mergeCell ref="A114:A116"/>
    <mergeCell ref="B114:B116"/>
    <mergeCell ref="A117:A120"/>
    <mergeCell ref="B117:B120"/>
    <mergeCell ref="A121:A123"/>
    <mergeCell ref="B121:B123"/>
    <mergeCell ref="A124:A126"/>
    <mergeCell ref="B124:B126"/>
    <mergeCell ref="A127:A130"/>
    <mergeCell ref="B127:B130"/>
    <mergeCell ref="A131:A133"/>
    <mergeCell ref="B131:B133"/>
    <mergeCell ref="A134:A136"/>
    <mergeCell ref="B134:B136"/>
    <mergeCell ref="A140:A141"/>
    <mergeCell ref="B140:B141"/>
    <mergeCell ref="A142:A144"/>
    <mergeCell ref="B142:B144"/>
    <mergeCell ref="A145:A147"/>
    <mergeCell ref="B145:B147"/>
    <mergeCell ref="A148:A150"/>
    <mergeCell ref="B148:B150"/>
    <mergeCell ref="A151:A153"/>
    <mergeCell ref="B151:B153"/>
    <mergeCell ref="A154:A156"/>
    <mergeCell ref="B154:B156"/>
    <mergeCell ref="A157:A159"/>
    <mergeCell ref="B157:B159"/>
    <mergeCell ref="A163:A165"/>
    <mergeCell ref="B163:B165"/>
    <mergeCell ref="A166:A168"/>
    <mergeCell ref="B166:B168"/>
    <mergeCell ref="A169:A171"/>
    <mergeCell ref="B169:B171"/>
    <mergeCell ref="A172:A174"/>
    <mergeCell ref="B172:B174"/>
    <mergeCell ref="A175:A177"/>
    <mergeCell ref="B175:B177"/>
    <mergeCell ref="A178:A180"/>
    <mergeCell ref="B178:B180"/>
    <mergeCell ref="A182:A185"/>
    <mergeCell ref="B182:B185"/>
    <mergeCell ref="A186:A187"/>
    <mergeCell ref="B186:B187"/>
  </mergeCells>
  <pageMargins left="1.18110236220472" right="1.18110236220472" top="1.18110236220472" bottom="1.18110236220472" header="0.51181" footer="0.51181"/>
  <pageSetup paperSize="9" pageOrder="overThenDown" orientation="portrait" errors="blank"/>
</worksheet>
</file>

<file path=xl/worksheets/sheet6.xml><?xml version="1.0" encoding="utf-8"?>
<worksheet xmlns="http://schemas.openxmlformats.org/spreadsheetml/2006/main" xmlns:r="http://schemas.openxmlformats.org/officeDocument/2006/relationships">
  <dimension ref="A1:K200"/>
  <sheetViews>
    <sheetView topLeftCell="A1" zoomScaleNormal="100" zoomScalePageLayoutView="60" workbookViewId="0">
      <pane topLeftCell="B143" activePane="bottomRight" state="frozen"/>
      <selection activeCell="A1" sqref="A1"/>
    </sheetView>
  </sheetViews>
  <sheetFormatPr defaultColWidth="8" defaultRowHeight="14.25"/>
  <cols>
    <col min="1" max="1" width="28.1098039215686" style="16"/>
    <col min="2" max="2" width="28.5372549019608" style="16"/>
    <col min="3" max="3" width="30.8313725490196" style="16"/>
    <col min="4" max="4" width="21.7960784313726" style="16"/>
    <col min="5" max="5" width="6.73725490196078" style="16"/>
    <col min="6" max="6" width="11.3294117647059" style="16"/>
    <col min="7" max="7" width="12.0470588235294" style="16"/>
    <col min="8" max="8" width="6.59607843137255" style="16"/>
    <col min="9" max="9" width="35.8509803921569" style="16"/>
    <col min="10" max="10" width="35.8509803921569" style="16"/>
    <col min="11" max="11" width="35.8509803921569" style="16"/>
  </cols>
  <sheetData>
    <row r="1" ht="38.25" customHeight="1">
      <c r="A1" s="10827" t="s">
        <v>634</v>
      </c>
      <c r="B1" s="10828"/>
      <c r="C1" s="10829"/>
      <c r="D1" s="10830"/>
      <c r="E1" s="10831"/>
      <c r="F1" s="10832"/>
      <c r="G1" s="10833"/>
      <c r="H1" s="10834"/>
      <c r="I1" s="10835"/>
      <c r="J1" s="10836"/>
      <c r="K1" s="10837"/>
    </row>
    <row r="2" ht="22.5" customHeight="1">
      <c r="A2" s="10838" t="s">
        <v>635</v>
      </c>
      <c r="B2" s="10839"/>
      <c r="C2" s="10840"/>
      <c r="D2" s="10841"/>
      <c r="E2" s="10842"/>
      <c r="F2" s="10843"/>
      <c r="G2" s="10844"/>
      <c r="H2" s="10845"/>
      <c r="I2" s="10846"/>
      <c r="J2" s="10847"/>
      <c r="K2" s="10848"/>
    </row>
    <row r="3" ht="22.5" customHeight="1">
      <c r="A3" s="10849" t="s">
        <v>2</v>
      </c>
      <c r="B3" s="10850"/>
      <c r="C3" s="10851"/>
      <c r="D3" s="10852"/>
      <c r="E3" s="10853"/>
      <c r="F3" s="10854"/>
      <c r="G3" s="10855"/>
      <c r="H3" s="10856"/>
      <c r="I3" s="10857"/>
      <c r="J3" s="10858"/>
      <c r="K3" s="10859" t="s">
        <v>3</v>
      </c>
    </row>
    <row r="4" ht="22.5" customHeight="1">
      <c r="A4" s="10860" t="s">
        <v>4</v>
      </c>
      <c r="B4" s="10861" t="s">
        <v>5</v>
      </c>
      <c r="C4" s="10862" t="s">
        <v>6</v>
      </c>
      <c r="D4" s="10863" t="s">
        <v>7</v>
      </c>
      <c r="E4" s="10864" t="s">
        <v>8</v>
      </c>
      <c r="F4" s="10865" t="s">
        <v>9</v>
      </c>
      <c r="G4" s="10866"/>
      <c r="H4" s="10867" t="s">
        <v>10</v>
      </c>
      <c r="I4" s="10868" t="s">
        <v>11</v>
      </c>
      <c r="J4" s="10869" t="s">
        <v>12</v>
      </c>
      <c r="K4" s="10870" t="s">
        <v>13</v>
      </c>
    </row>
    <row r="5" ht="22.5" customHeight="1">
      <c r="A5" s="10871"/>
      <c r="B5" s="10872"/>
      <c r="C5" s="10873"/>
      <c r="D5" s="10874"/>
      <c r="E5" s="10875"/>
      <c r="F5" s="10876" t="s">
        <v>14</v>
      </c>
      <c r="G5" s="10877" t="s">
        <v>15</v>
      </c>
      <c r="H5" s="10878"/>
      <c r="I5" s="10879"/>
      <c r="J5" s="10880"/>
      <c r="K5" s="10881"/>
    </row>
    <row r="6" ht="22.5" customHeight="1">
      <c r="A6" s="10882" t="s">
        <v>236</v>
      </c>
      <c r="B6" s="10883"/>
      <c r="C6" s="10884"/>
      <c r="D6" s="10885"/>
      <c r="E6" s="10886"/>
      <c r="F6" s="10887"/>
      <c r="G6" s="10888"/>
      <c r="H6" s="10889"/>
      <c r="I6" s="10890"/>
      <c r="J6" s="10891"/>
      <c r="K6" s="10892"/>
    </row>
    <row r="7" ht="22.5" customHeight="1">
      <c r="A7" s="10893" t="s">
        <v>17</v>
      </c>
      <c r="B7" s="10894" t="s">
        <v>18</v>
      </c>
      <c r="C7" s="10895" t="s">
        <v>19</v>
      </c>
      <c r="D7" s="10896">
        <v>0</v>
      </c>
      <c r="E7" s="10897"/>
      <c r="F7" s="10898"/>
      <c r="G7" s="10899"/>
      <c r="H7" s="10900"/>
      <c r="I7" s="10901"/>
      <c r="J7" s="10902"/>
      <c r="K7" s="10903"/>
    </row>
    <row r="8" ht="22.5" customHeight="1">
      <c r="A8" s="10904"/>
      <c r="B8" s="10905"/>
      <c r="C8" s="10906" t="s">
        <v>20</v>
      </c>
      <c r="D8" s="10896">
        <v>0</v>
      </c>
      <c r="E8" s="10907"/>
      <c r="F8" s="10908"/>
      <c r="G8" s="10909"/>
      <c r="H8" s="10910"/>
      <c r="I8" s="10911"/>
      <c r="J8" s="10912"/>
      <c r="K8" s="10913"/>
    </row>
    <row r="9" ht="22.5" customHeight="1">
      <c r="A9" s="10914"/>
      <c r="B9" s="10915"/>
      <c r="C9" s="10916" t="s">
        <v>21</v>
      </c>
      <c r="D9" s="10896">
        <f>D7-D8</f>
        <v>0</v>
      </c>
      <c r="E9" s="10917" t="s">
        <v>22</v>
      </c>
      <c r="F9" s="10918">
        <v>0</v>
      </c>
      <c r="G9" s="10919">
        <v>0</v>
      </c>
      <c r="H9" s="10920" t="s">
        <v>23</v>
      </c>
      <c r="I9" s="10921"/>
      <c r="J9" s="10922"/>
      <c r="K9" s="10923"/>
    </row>
    <row r="10" ht="22.5" customHeight="1">
      <c r="A10" s="10924" t="s">
        <v>24</v>
      </c>
      <c r="B10" s="10925" t="s">
        <v>25</v>
      </c>
      <c r="C10" s="10926" t="s">
        <v>19</v>
      </c>
      <c r="D10" s="10896">
        <v>0</v>
      </c>
      <c r="E10" s="10927"/>
      <c r="F10" s="10928"/>
      <c r="G10" s="10929"/>
      <c r="H10" s="10930"/>
      <c r="I10" s="10931"/>
      <c r="J10" s="10932"/>
      <c r="K10" s="10933"/>
    </row>
    <row r="11" ht="22.5" customHeight="1">
      <c r="A11" s="10934"/>
      <c r="B11" s="10935"/>
      <c r="C11" s="10936" t="s">
        <v>20</v>
      </c>
      <c r="D11" s="10896">
        <v>0</v>
      </c>
      <c r="E11" s="10937"/>
      <c r="F11" s="10938"/>
      <c r="G11" s="10939"/>
      <c r="H11" s="10940"/>
      <c r="I11" s="10941"/>
      <c r="J11" s="10942"/>
      <c r="K11" s="10943"/>
    </row>
    <row r="12" ht="22.5" customHeight="1">
      <c r="A12" s="10944"/>
      <c r="B12" s="10945"/>
      <c r="C12" s="10946" t="s">
        <v>21</v>
      </c>
      <c r="D12" s="10896">
        <f>D10-D11</f>
        <v>0</v>
      </c>
      <c r="E12" s="10947" t="s">
        <v>22</v>
      </c>
      <c r="F12" s="10948">
        <v>0</v>
      </c>
      <c r="G12" s="10949">
        <v>0</v>
      </c>
      <c r="H12" s="10950" t="s">
        <v>23</v>
      </c>
      <c r="I12" s="10951"/>
      <c r="J12" s="10952"/>
      <c r="K12" s="10953"/>
    </row>
    <row r="13" ht="22.5" customHeight="1">
      <c r="A13" s="10954" t="s">
        <v>26</v>
      </c>
      <c r="B13" s="10955" t="s">
        <v>27</v>
      </c>
      <c r="C13" s="10956" t="s">
        <v>28</v>
      </c>
      <c r="D13" s="10896">
        <v>0</v>
      </c>
      <c r="E13" s="10957"/>
      <c r="F13" s="10958"/>
      <c r="G13" s="10959"/>
      <c r="H13" s="10960"/>
      <c r="I13" s="10961"/>
      <c r="J13" s="10962"/>
      <c r="K13" s="10963"/>
    </row>
    <row r="14" ht="22.5" customHeight="1">
      <c r="A14" s="10964"/>
      <c r="B14" s="10965"/>
      <c r="C14" s="10966" t="s">
        <v>29</v>
      </c>
      <c r="D14" s="10896">
        <v>0</v>
      </c>
      <c r="E14" s="10967"/>
      <c r="F14" s="10968"/>
      <c r="G14" s="10969"/>
      <c r="H14" s="10970"/>
      <c r="I14" s="10971"/>
      <c r="J14" s="10972"/>
      <c r="K14" s="10973"/>
    </row>
    <row r="15" ht="22.5" customHeight="1">
      <c r="A15" s="10974"/>
      <c r="B15" s="10975"/>
      <c r="C15" s="10976" t="s">
        <v>21</v>
      </c>
      <c r="D15" s="10896">
        <f>D13-D14</f>
        <v>0</v>
      </c>
      <c r="E15" s="10977" t="s">
        <v>22</v>
      </c>
      <c r="F15" s="10978">
        <v>0</v>
      </c>
      <c r="G15" s="10979">
        <v>0</v>
      </c>
      <c r="H15" s="10980" t="s">
        <v>23</v>
      </c>
      <c r="I15" s="10981"/>
      <c r="J15" s="10982"/>
      <c r="K15" s="10983"/>
    </row>
    <row r="16" ht="22.5" customHeight="1">
      <c r="A16" s="10984" t="s">
        <v>30</v>
      </c>
      <c r="B16" s="10985" t="s">
        <v>31</v>
      </c>
      <c r="C16" s="10986" t="s">
        <v>32</v>
      </c>
      <c r="D16" s="349">
        <v>0</v>
      </c>
      <c r="E16" s="10987"/>
      <c r="F16" s="10988"/>
      <c r="G16" s="10989"/>
      <c r="H16" s="10990"/>
      <c r="I16" s="10991"/>
      <c r="J16" s="10992"/>
      <c r="K16" s="10993"/>
    </row>
    <row r="17" ht="22.5" customHeight="1">
      <c r="A17" s="10994"/>
      <c r="B17" s="10995"/>
      <c r="C17" s="10996" t="s">
        <v>33</v>
      </c>
      <c r="D17" s="10896">
        <v>0</v>
      </c>
      <c r="E17" s="10997"/>
      <c r="F17" s="10998"/>
      <c r="G17" s="10999"/>
      <c r="H17" s="11000"/>
      <c r="I17" s="11001"/>
      <c r="J17" s="11002"/>
      <c r="K17" s="11003"/>
    </row>
    <row r="18" ht="22.5" customHeight="1">
      <c r="A18" s="11004"/>
      <c r="B18" s="11005"/>
      <c r="C18" s="11006" t="s">
        <v>21</v>
      </c>
      <c r="D18" s="10896">
        <f>D16-D17</f>
        <v>0</v>
      </c>
      <c r="E18" s="11007"/>
      <c r="F18" s="11008"/>
      <c r="G18" s="11009"/>
      <c r="H18" s="11010"/>
      <c r="I18" s="11011"/>
      <c r="J18" s="11012"/>
      <c r="K18" s="11013"/>
    </row>
    <row r="19" ht="22.5" customHeight="1">
      <c r="A19" s="11014" t="s">
        <v>34</v>
      </c>
      <c r="B19" s="11015"/>
      <c r="C19" s="11016"/>
      <c r="D19" s="11017"/>
      <c r="E19" s="11018"/>
      <c r="F19" s="11019"/>
      <c r="G19" s="11020"/>
      <c r="H19" s="11021"/>
      <c r="I19" s="11022"/>
      <c r="J19" s="11023"/>
      <c r="K19" s="11024"/>
    </row>
    <row r="20" ht="22.5" customHeight="1">
      <c r="A20" s="11025" t="s">
        <v>239</v>
      </c>
      <c r="B20" s="11026" t="s">
        <v>636</v>
      </c>
      <c r="C20" s="11027" t="s">
        <v>37</v>
      </c>
      <c r="D20" s="349">
        <v>0</v>
      </c>
      <c r="E20" s="11028"/>
      <c r="F20" s="11029"/>
      <c r="G20" s="11030"/>
      <c r="H20" s="11031"/>
      <c r="I20" s="11032"/>
      <c r="J20" s="11033"/>
      <c r="K20" s="11034"/>
    </row>
    <row r="21" ht="22.5" customHeight="1">
      <c r="A21" s="11035"/>
      <c r="B21" s="11036"/>
      <c r="C21" s="11037" t="s">
        <v>38</v>
      </c>
      <c r="D21" s="349">
        <v>0</v>
      </c>
      <c r="E21" s="11038"/>
      <c r="F21" s="11039"/>
      <c r="G21" s="11040"/>
      <c r="H21" s="11041"/>
      <c r="I21" s="11042"/>
      <c r="J21" s="11043"/>
      <c r="K21" s="11044"/>
    </row>
    <row r="22" ht="22.5" customHeight="1">
      <c r="A22" s="11045"/>
      <c r="B22" s="11046"/>
      <c r="C22" s="11047" t="s">
        <v>39</v>
      </c>
      <c r="D22" s="349">
        <f>D20-D21</f>
        <v>0</v>
      </c>
      <c r="E22" s="11048" t="s">
        <v>22</v>
      </c>
      <c r="F22" s="11049">
        <v>0</v>
      </c>
      <c r="G22" s="11050">
        <v>0</v>
      </c>
      <c r="H22" s="11051" t="s">
        <v>23</v>
      </c>
      <c r="I22" s="11052"/>
      <c r="J22" s="11053"/>
      <c r="K22" s="11054"/>
    </row>
    <row r="23" ht="22.5" customHeight="1">
      <c r="A23" s="11055"/>
      <c r="B23" s="11056"/>
      <c r="C23" s="11057" t="s">
        <v>40</v>
      </c>
      <c r="D23" s="349">
        <v>0</v>
      </c>
      <c r="E23" s="11058"/>
      <c r="F23" s="11059"/>
      <c r="G23" s="11060"/>
      <c r="H23" s="11061"/>
      <c r="I23" s="11062"/>
      <c r="J23" s="11063"/>
      <c r="K23" s="11064"/>
    </row>
    <row r="24" ht="22.5" customHeight="1">
      <c r="A24" s="11065"/>
      <c r="B24" s="11066"/>
      <c r="C24" s="11067" t="s">
        <v>41</v>
      </c>
      <c r="D24" s="349">
        <f>D21-D23</f>
        <v>0</v>
      </c>
      <c r="E24" s="11068" t="s">
        <v>22</v>
      </c>
      <c r="F24" s="11069">
        <v>0</v>
      </c>
      <c r="G24" s="11070">
        <v>0</v>
      </c>
      <c r="H24" s="11071" t="s">
        <v>23</v>
      </c>
      <c r="I24" s="11072"/>
      <c r="J24" s="11073"/>
      <c r="K24" s="11074"/>
    </row>
    <row r="25" ht="22.5" customHeight="1">
      <c r="A25" s="11075" t="s">
        <v>42</v>
      </c>
      <c r="B25" s="11076" t="s">
        <v>241</v>
      </c>
      <c r="C25" s="11077" t="s">
        <v>44</v>
      </c>
      <c r="D25" s="349">
        <v>0</v>
      </c>
      <c r="E25" s="11078"/>
      <c r="F25" s="11079">
        <v>0</v>
      </c>
      <c r="G25" s="11080">
        <v>0</v>
      </c>
      <c r="H25" s="11081"/>
      <c r="I25" s="11082"/>
      <c r="J25" s="11083"/>
      <c r="K25" s="11084"/>
    </row>
    <row r="26" ht="22.5" customHeight="1">
      <c r="A26" s="11085"/>
      <c r="B26" s="11086"/>
      <c r="C26" s="11087" t="s">
        <v>45</v>
      </c>
      <c r="D26" s="11088">
        <v>0</v>
      </c>
      <c r="E26" s="11089"/>
      <c r="F26" s="11090">
        <v>0</v>
      </c>
      <c r="G26" s="11091">
        <v>0</v>
      </c>
      <c r="H26" s="11092"/>
      <c r="I26" s="11093"/>
      <c r="J26" s="11094"/>
      <c r="K26" s="11095"/>
    </row>
    <row r="27" ht="22.5" customHeight="1">
      <c r="A27" s="11096"/>
      <c r="B27" s="11097"/>
      <c r="C27" s="11098" t="s">
        <v>46</v>
      </c>
      <c r="D27" s="349">
        <f>D25-D26</f>
        <v>0</v>
      </c>
      <c r="E27" s="11099" t="s">
        <v>22</v>
      </c>
      <c r="F27" s="11100">
        <v>0</v>
      </c>
      <c r="G27" s="11101">
        <v>0</v>
      </c>
      <c r="H27" s="11102" t="s">
        <v>23</v>
      </c>
      <c r="I27" s="11103"/>
      <c r="J27" s="11104"/>
      <c r="K27" s="11105"/>
    </row>
    <row r="28" ht="22.5" customHeight="1">
      <c r="A28" s="11106" t="s">
        <v>242</v>
      </c>
      <c r="B28" s="11107" t="s">
        <v>243</v>
      </c>
      <c r="C28" s="11108" t="s">
        <v>244</v>
      </c>
      <c r="D28" s="349">
        <v>0</v>
      </c>
      <c r="E28" s="11109"/>
      <c r="F28" s="11110">
        <v>0</v>
      </c>
      <c r="G28" s="11111">
        <v>0</v>
      </c>
      <c r="H28" s="11112"/>
      <c r="I28" s="11113"/>
      <c r="J28" s="11114"/>
      <c r="K28" s="11115"/>
    </row>
    <row r="29" ht="22.5" customHeight="1">
      <c r="A29" s="11116"/>
      <c r="B29" s="11117"/>
      <c r="C29" s="11118" t="s">
        <v>245</v>
      </c>
      <c r="D29" s="11119">
        <v>0</v>
      </c>
      <c r="E29" s="11120"/>
      <c r="F29" s="11121">
        <v>0</v>
      </c>
      <c r="G29" s="11122">
        <v>0</v>
      </c>
      <c r="H29" s="11123"/>
      <c r="I29" s="11124"/>
      <c r="J29" s="11125"/>
      <c r="K29" s="11126"/>
    </row>
    <row r="30" ht="22.5" customHeight="1">
      <c r="A30" s="11127"/>
      <c r="B30" s="11128"/>
      <c r="C30" s="11129" t="s">
        <v>246</v>
      </c>
      <c r="D30" s="349">
        <f>D28-D29</f>
        <v>0</v>
      </c>
      <c r="E30" s="11130" t="s">
        <v>22</v>
      </c>
      <c r="F30" s="11131">
        <v>0</v>
      </c>
      <c r="G30" s="11132">
        <v>0</v>
      </c>
      <c r="H30" s="11133" t="s">
        <v>23</v>
      </c>
      <c r="I30" s="11134"/>
      <c r="J30" s="11135"/>
      <c r="K30" s="11136"/>
    </row>
    <row r="31" ht="22.5" customHeight="1">
      <c r="A31" s="11137" t="s">
        <v>247</v>
      </c>
      <c r="B31" s="11138" t="s">
        <v>48</v>
      </c>
      <c r="C31" s="11139" t="s">
        <v>637</v>
      </c>
      <c r="D31" s="349">
        <v>0</v>
      </c>
      <c r="E31" s="11140"/>
      <c r="F31" s="11141"/>
      <c r="G31" s="11142"/>
      <c r="H31" s="11143"/>
      <c r="I31" s="11144"/>
      <c r="J31" s="11145"/>
      <c r="K31" s="11146"/>
    </row>
    <row r="32" ht="22.5" customHeight="1">
      <c r="A32" s="11147"/>
      <c r="B32" s="11148"/>
      <c r="C32" s="11149" t="s">
        <v>638</v>
      </c>
      <c r="D32" s="349">
        <v>0</v>
      </c>
      <c r="E32" s="11150"/>
      <c r="F32" s="11151"/>
      <c r="G32" s="11152"/>
      <c r="H32" s="11153"/>
      <c r="I32" s="11154"/>
      <c r="J32" s="11155"/>
      <c r="K32" s="11156"/>
    </row>
    <row r="33" ht="22.5" customHeight="1">
      <c r="A33" s="11157"/>
      <c r="B33" s="11158"/>
      <c r="C33" s="11159" t="s">
        <v>51</v>
      </c>
      <c r="D33" s="349">
        <f>D31-D32</f>
        <v>0</v>
      </c>
      <c r="E33" s="11160" t="s">
        <v>22</v>
      </c>
      <c r="F33" s="11161">
        <v>0</v>
      </c>
      <c r="G33" s="11162">
        <v>0</v>
      </c>
      <c r="H33" s="11163" t="s">
        <v>23</v>
      </c>
      <c r="I33" s="11164"/>
      <c r="J33" s="11165"/>
      <c r="K33" s="11166"/>
    </row>
    <row r="34" ht="22.5" customHeight="1">
      <c r="A34" s="11167" t="s">
        <v>59</v>
      </c>
      <c r="B34" s="11168" t="s">
        <v>251</v>
      </c>
      <c r="C34" s="11169" t="s">
        <v>61</v>
      </c>
      <c r="D34" s="349">
        <v>0</v>
      </c>
      <c r="E34" s="11170"/>
      <c r="F34" s="11171"/>
      <c r="G34" s="11172"/>
      <c r="H34" s="11173"/>
      <c r="I34" s="11174"/>
      <c r="J34" s="11175"/>
      <c r="K34" s="11176"/>
    </row>
    <row r="35" ht="22.5" customHeight="1">
      <c r="A35" s="11177"/>
      <c r="B35" s="11178"/>
      <c r="C35" s="11179" t="s">
        <v>252</v>
      </c>
      <c r="D35" s="11180">
        <v>0</v>
      </c>
      <c r="E35" s="11181"/>
      <c r="F35" s="11182"/>
      <c r="G35" s="11183"/>
      <c r="H35" s="11184"/>
      <c r="I35" s="11185"/>
      <c r="J35" s="11186"/>
      <c r="K35" s="11187"/>
    </row>
    <row r="36" ht="22.5" customHeight="1">
      <c r="A36" s="11188"/>
      <c r="B36" s="11189"/>
      <c r="C36" s="11190" t="s">
        <v>253</v>
      </c>
      <c r="D36" s="349">
        <f>D34-D35</f>
        <v>0</v>
      </c>
      <c r="E36" s="11191" t="s">
        <v>22</v>
      </c>
      <c r="F36" s="11192">
        <v>0</v>
      </c>
      <c r="G36" s="11193">
        <v>0</v>
      </c>
      <c r="H36" s="11194" t="s">
        <v>23</v>
      </c>
      <c r="I36" s="11195"/>
      <c r="J36" s="11196"/>
      <c r="K36" s="11197"/>
    </row>
    <row r="37" ht="22.5" customHeight="1">
      <c r="A37" s="11198"/>
      <c r="B37" s="11199"/>
      <c r="C37" s="11200" t="s">
        <v>66</v>
      </c>
      <c r="D37" s="349">
        <v>0</v>
      </c>
      <c r="E37" s="11201"/>
      <c r="F37" s="11202"/>
      <c r="G37" s="11203"/>
      <c r="H37" s="11204"/>
      <c r="I37" s="11205"/>
      <c r="J37" s="11206"/>
      <c r="K37" s="11207"/>
    </row>
    <row r="38" ht="22.5" customHeight="1">
      <c r="A38" s="11208"/>
      <c r="B38" s="11209"/>
      <c r="C38" s="11210" t="s">
        <v>254</v>
      </c>
      <c r="D38" s="349">
        <f>D34-D37</f>
        <v>0</v>
      </c>
      <c r="E38" s="11211" t="s">
        <v>22</v>
      </c>
      <c r="F38" s="11212">
        <v>0</v>
      </c>
      <c r="G38" s="11213">
        <v>0</v>
      </c>
      <c r="H38" s="11214" t="s">
        <v>23</v>
      </c>
      <c r="I38" s="11215"/>
      <c r="J38" s="11216"/>
      <c r="K38" s="11217"/>
    </row>
    <row r="39" ht="22.5" customHeight="1">
      <c r="A39" s="11218" t="s">
        <v>68</v>
      </c>
      <c r="B39" s="11219" t="s">
        <v>251</v>
      </c>
      <c r="C39" s="11220" t="s">
        <v>70</v>
      </c>
      <c r="D39" s="349">
        <v>0</v>
      </c>
      <c r="E39" s="11221"/>
      <c r="F39" s="11222"/>
      <c r="G39" s="11223"/>
      <c r="H39" s="11224"/>
      <c r="I39" s="11225"/>
      <c r="J39" s="11226"/>
      <c r="K39" s="11227"/>
    </row>
    <row r="40" ht="22.5" customHeight="1">
      <c r="A40" s="11228"/>
      <c r="B40" s="11229"/>
      <c r="C40" s="11230" t="s">
        <v>256</v>
      </c>
      <c r="D40" s="11231">
        <v>0</v>
      </c>
      <c r="E40" s="11232"/>
      <c r="F40" s="11233"/>
      <c r="G40" s="11234"/>
      <c r="H40" s="11235"/>
      <c r="I40" s="11236"/>
      <c r="J40" s="11237"/>
      <c r="K40" s="11238"/>
    </row>
    <row r="41" ht="22.5" customHeight="1">
      <c r="A41" s="11239"/>
      <c r="B41" s="11240"/>
      <c r="C41" s="11241" t="s">
        <v>257</v>
      </c>
      <c r="D41" s="349">
        <f>D39-D40</f>
        <v>0</v>
      </c>
      <c r="E41" s="11242" t="s">
        <v>22</v>
      </c>
      <c r="F41" s="11243">
        <v>0</v>
      </c>
      <c r="G41" s="11244">
        <v>0</v>
      </c>
      <c r="H41" s="11245" t="s">
        <v>23</v>
      </c>
      <c r="I41" s="11246"/>
      <c r="J41" s="11247"/>
      <c r="K41" s="11248"/>
    </row>
    <row r="42" ht="22.5" customHeight="1">
      <c r="A42" s="11249"/>
      <c r="B42" s="11250"/>
      <c r="C42" s="11251" t="s">
        <v>74</v>
      </c>
      <c r="D42" s="349">
        <v>0</v>
      </c>
      <c r="E42" s="11252"/>
      <c r="F42" s="11253"/>
      <c r="G42" s="11254"/>
      <c r="H42" s="11255"/>
      <c r="I42" s="11256"/>
      <c r="J42" s="11257"/>
      <c r="K42" s="11258"/>
    </row>
    <row r="43" ht="22.5" customHeight="1">
      <c r="A43" s="11259"/>
      <c r="B43" s="11260"/>
      <c r="C43" s="11261" t="s">
        <v>258</v>
      </c>
      <c r="D43" s="349">
        <f>D39-D42</f>
        <v>0</v>
      </c>
      <c r="E43" s="11262" t="s">
        <v>22</v>
      </c>
      <c r="F43" s="11263">
        <v>0</v>
      </c>
      <c r="G43" s="11264">
        <v>0</v>
      </c>
      <c r="H43" s="11265" t="s">
        <v>23</v>
      </c>
      <c r="I43" s="11266"/>
      <c r="J43" s="11267"/>
      <c r="K43" s="11268"/>
    </row>
    <row r="44" ht="22.5" customHeight="1">
      <c r="A44" s="11269" t="s">
        <v>76</v>
      </c>
      <c r="B44" s="11270"/>
      <c r="C44" s="11271"/>
      <c r="D44" s="11272"/>
      <c r="E44" s="11273"/>
      <c r="F44" s="11274"/>
      <c r="G44" s="11275"/>
      <c r="H44" s="11276"/>
      <c r="I44" s="11277"/>
      <c r="J44" s="11278"/>
      <c r="K44" s="11279"/>
    </row>
    <row r="45" ht="22.5" customHeight="1">
      <c r="A45" s="11280" t="s">
        <v>77</v>
      </c>
      <c r="B45" s="11281" t="s">
        <v>78</v>
      </c>
      <c r="C45" s="11282" t="s">
        <v>79</v>
      </c>
      <c r="D45" s="349">
        <v>0</v>
      </c>
      <c r="E45" s="11283"/>
      <c r="F45" s="11284"/>
      <c r="G45" s="11285"/>
      <c r="H45" s="11286"/>
      <c r="I45" s="11287"/>
      <c r="J45" s="11288"/>
      <c r="K45" s="11289"/>
    </row>
    <row r="46" ht="22.5" customHeight="1">
      <c r="A46" s="11290"/>
      <c r="B46" s="11291"/>
      <c r="C46" s="11292" t="s">
        <v>80</v>
      </c>
      <c r="D46" s="349">
        <v>0</v>
      </c>
      <c r="E46" s="11293"/>
      <c r="F46" s="11294"/>
      <c r="G46" s="11295"/>
      <c r="H46" s="11296"/>
      <c r="I46" s="11297"/>
      <c r="J46" s="11298"/>
      <c r="K46" s="11299"/>
    </row>
    <row r="47" ht="22.5" customHeight="1">
      <c r="A47" s="11300"/>
      <c r="B47" s="11301"/>
      <c r="C47" s="11302" t="s">
        <v>81</v>
      </c>
      <c r="D47" s="349">
        <f>IF(D45=0,0,ROUND(D46/D45*100,2))</f>
        <v>0</v>
      </c>
      <c r="E47" s="11303" t="s">
        <v>22</v>
      </c>
      <c r="F47" s="11304">
        <v>95</v>
      </c>
      <c r="G47" s="11305">
        <v>105</v>
      </c>
      <c r="H47" s="11306" t="s">
        <v>23</v>
      </c>
      <c r="I47" s="11307"/>
      <c r="J47" s="11308"/>
      <c r="K47" s="11309"/>
    </row>
    <row r="48" ht="22.5" customHeight="1">
      <c r="A48" s="11310"/>
      <c r="B48" s="11311"/>
      <c r="C48" s="11312" t="s">
        <v>82</v>
      </c>
      <c r="D48" s="349">
        <v>0</v>
      </c>
      <c r="E48" s="11313"/>
      <c r="F48" s="11314"/>
      <c r="G48" s="11315"/>
      <c r="H48" s="11316"/>
      <c r="I48" s="11317"/>
      <c r="J48" s="11318"/>
      <c r="K48" s="11319"/>
    </row>
    <row r="49" ht="22.5" customHeight="1">
      <c r="A49" s="11320"/>
      <c r="B49" s="11321"/>
      <c r="C49" s="11322" t="s">
        <v>83</v>
      </c>
      <c r="D49" s="349">
        <f>IF(D48=0,0,ROUND((D46-D48)/D48*100,2))</f>
        <v>0</v>
      </c>
      <c r="E49" s="11323" t="s">
        <v>22</v>
      </c>
      <c r="F49" s="11324">
        <v>3</v>
      </c>
      <c r="G49" s="11325">
        <v>20</v>
      </c>
      <c r="H49" s="11326" t="s">
        <v>23</v>
      </c>
      <c r="I49" s="11327"/>
      <c r="J49" s="11328"/>
      <c r="K49" s="11329"/>
    </row>
    <row r="50" ht="22.5" customHeight="1">
      <c r="A50" s="11330" t="s">
        <v>639</v>
      </c>
      <c r="B50" s="11331" t="s">
        <v>640</v>
      </c>
      <c r="C50" s="11332" t="s">
        <v>79</v>
      </c>
      <c r="D50" s="349">
        <v>0</v>
      </c>
      <c r="E50" s="11333"/>
      <c r="F50" s="11334"/>
      <c r="G50" s="11335"/>
      <c r="H50" s="11336"/>
      <c r="I50" s="11337"/>
      <c r="J50" s="11338"/>
      <c r="K50" s="11339"/>
    </row>
    <row r="51" ht="22.5" customHeight="1">
      <c r="A51" s="11340"/>
      <c r="B51" s="11341"/>
      <c r="C51" s="11342" t="s">
        <v>80</v>
      </c>
      <c r="D51" s="349">
        <v>0</v>
      </c>
      <c r="E51" s="11343"/>
      <c r="F51" s="11344"/>
      <c r="G51" s="11345"/>
      <c r="H51" s="11346"/>
      <c r="I51" s="11347"/>
      <c r="J51" s="11348"/>
      <c r="K51" s="11349"/>
    </row>
    <row r="52" ht="22.5" customHeight="1">
      <c r="A52" s="11350"/>
      <c r="B52" s="11351"/>
      <c r="C52" s="11352" t="s">
        <v>81</v>
      </c>
      <c r="D52" s="349">
        <f>IF(D50=0,0,ROUND(D51/D50*100,2))</f>
        <v>0</v>
      </c>
      <c r="E52" s="11353" t="s">
        <v>22</v>
      </c>
      <c r="F52" s="11354">
        <v>95</v>
      </c>
      <c r="G52" s="11355">
        <v>105</v>
      </c>
      <c r="H52" s="11356" t="s">
        <v>23</v>
      </c>
      <c r="I52" s="11357"/>
      <c r="J52" s="11358"/>
      <c r="K52" s="11359"/>
    </row>
    <row r="53" ht="22.5" customHeight="1">
      <c r="A53" s="11360"/>
      <c r="B53" s="11361"/>
      <c r="C53" s="11362" t="s">
        <v>82</v>
      </c>
      <c r="D53" s="349">
        <v>0</v>
      </c>
      <c r="E53" s="11363"/>
      <c r="F53" s="11364"/>
      <c r="G53" s="11365"/>
      <c r="H53" s="11366"/>
      <c r="I53" s="11367"/>
      <c r="J53" s="11368"/>
      <c r="K53" s="11369"/>
    </row>
    <row r="54" ht="22.5" customHeight="1">
      <c r="A54" s="11370"/>
      <c r="B54" s="11371"/>
      <c r="C54" s="11372" t="s">
        <v>83</v>
      </c>
      <c r="D54" s="349">
        <f>IF(D53=0,0,ROUND((D51-D53)/D53*100,2))</f>
        <v>0</v>
      </c>
      <c r="E54" s="11373" t="s">
        <v>22</v>
      </c>
      <c r="F54" s="11374">
        <v>3</v>
      </c>
      <c r="G54" s="11375">
        <v>20</v>
      </c>
      <c r="H54" s="11376" t="s">
        <v>23</v>
      </c>
      <c r="I54" s="11377"/>
      <c r="J54" s="11378"/>
      <c r="K54" s="11379"/>
    </row>
    <row r="55" ht="22.5" customHeight="1">
      <c r="A55" s="11380" t="s">
        <v>641</v>
      </c>
      <c r="B55" s="11381" t="s">
        <v>642</v>
      </c>
      <c r="C55" s="11382" t="s">
        <v>79</v>
      </c>
      <c r="D55" s="349">
        <v>0</v>
      </c>
      <c r="E55" s="11383"/>
      <c r="F55" s="11384"/>
      <c r="G55" s="11385"/>
      <c r="H55" s="11386"/>
      <c r="I55" s="11387"/>
      <c r="J55" s="11388"/>
      <c r="K55" s="11389"/>
    </row>
    <row r="56" ht="22.5" customHeight="1">
      <c r="A56" s="11390"/>
      <c r="B56" s="11391"/>
      <c r="C56" s="11392" t="s">
        <v>80</v>
      </c>
      <c r="D56" s="349">
        <v>0</v>
      </c>
      <c r="E56" s="11393"/>
      <c r="F56" s="11394"/>
      <c r="G56" s="11395"/>
      <c r="H56" s="11396"/>
      <c r="I56" s="11397"/>
      <c r="J56" s="11398"/>
      <c r="K56" s="11399"/>
    </row>
    <row r="57" ht="22.5" customHeight="1">
      <c r="A57" s="11400"/>
      <c r="B57" s="11401"/>
      <c r="C57" s="11402" t="s">
        <v>81</v>
      </c>
      <c r="D57" s="349">
        <f>IF(D55=0,0,ROUND(D56/D55*100,2))</f>
        <v>0</v>
      </c>
      <c r="E57" s="11403" t="s">
        <v>22</v>
      </c>
      <c r="F57" s="11404">
        <v>95</v>
      </c>
      <c r="G57" s="11405">
        <v>105</v>
      </c>
      <c r="H57" s="11406" t="s">
        <v>23</v>
      </c>
      <c r="I57" s="11407"/>
      <c r="J57" s="11408"/>
      <c r="K57" s="11409"/>
    </row>
    <row r="58" ht="22.5" customHeight="1">
      <c r="A58" s="11410"/>
      <c r="B58" s="11411"/>
      <c r="C58" s="11412" t="s">
        <v>82</v>
      </c>
      <c r="D58" s="349">
        <v>0</v>
      </c>
      <c r="E58" s="11413"/>
      <c r="F58" s="11414"/>
      <c r="G58" s="11415"/>
      <c r="H58" s="11416"/>
      <c r="I58" s="11417"/>
      <c r="J58" s="11418"/>
      <c r="K58" s="11419"/>
    </row>
    <row r="59" ht="22.5" customHeight="1">
      <c r="A59" s="11420"/>
      <c r="B59" s="11421"/>
      <c r="C59" s="11422" t="s">
        <v>83</v>
      </c>
      <c r="D59" s="349">
        <f>IF(D58=0,0,ROUND((D56-D58)/D58*100,2))</f>
        <v>0</v>
      </c>
      <c r="E59" s="11423" t="s">
        <v>22</v>
      </c>
      <c r="F59" s="11424">
        <v>3</v>
      </c>
      <c r="G59" s="11425">
        <v>20</v>
      </c>
      <c r="H59" s="11426" t="s">
        <v>23</v>
      </c>
      <c r="I59" s="11427"/>
      <c r="J59" s="11428"/>
      <c r="K59" s="11429"/>
    </row>
    <row r="60" ht="22.5" customHeight="1">
      <c r="A60" s="11430" t="s">
        <v>643</v>
      </c>
      <c r="B60" s="11431" t="s">
        <v>644</v>
      </c>
      <c r="C60" s="11432" t="s">
        <v>79</v>
      </c>
      <c r="D60" s="349">
        <v>0</v>
      </c>
      <c r="E60" s="11433"/>
      <c r="F60" s="11434"/>
      <c r="G60" s="11435"/>
      <c r="H60" s="11436"/>
      <c r="I60" s="11437"/>
      <c r="J60" s="11438"/>
      <c r="K60" s="11439"/>
    </row>
    <row r="61" ht="22.5" customHeight="1">
      <c r="A61" s="11440"/>
      <c r="B61" s="11441"/>
      <c r="C61" s="11442" t="s">
        <v>80</v>
      </c>
      <c r="D61" s="684">
        <v>0</v>
      </c>
      <c r="E61" s="11443"/>
      <c r="F61" s="11444"/>
      <c r="G61" s="11445"/>
      <c r="H61" s="11446"/>
      <c r="I61" s="11447"/>
      <c r="J61" s="11448"/>
      <c r="K61" s="11449"/>
    </row>
    <row r="62" ht="22.5" customHeight="1">
      <c r="A62" s="11450"/>
      <c r="B62" s="11451"/>
      <c r="C62" s="11452" t="s">
        <v>645</v>
      </c>
      <c r="D62" s="695">
        <f>IF(D56=0,0,ROUND(D61/D56*100,2))</f>
        <v>0</v>
      </c>
      <c r="E62" s="11453" t="s">
        <v>22</v>
      </c>
      <c r="F62" s="11454">
        <v>50</v>
      </c>
      <c r="G62" s="11455">
        <v>90</v>
      </c>
      <c r="H62" s="11456" t="s">
        <v>23</v>
      </c>
      <c r="I62" s="11457"/>
      <c r="J62" s="11458"/>
      <c r="K62" s="11459"/>
    </row>
    <row r="63" ht="22.5" customHeight="1">
      <c r="A63" s="11460"/>
      <c r="B63" s="11461"/>
      <c r="C63" s="11462" t="s">
        <v>81</v>
      </c>
      <c r="D63" s="684">
        <f>IF(D60=0,0,ROUND(D61/D60*100,2))</f>
        <v>0</v>
      </c>
      <c r="E63" s="11463" t="s">
        <v>22</v>
      </c>
      <c r="F63" s="11464">
        <v>95</v>
      </c>
      <c r="G63" s="11465">
        <v>105</v>
      </c>
      <c r="H63" s="11466" t="s">
        <v>23</v>
      </c>
      <c r="I63" s="11467"/>
      <c r="J63" s="11468"/>
      <c r="K63" s="11469"/>
    </row>
    <row r="64" ht="22.5" customHeight="1">
      <c r="A64" s="11470"/>
      <c r="B64" s="11471"/>
      <c r="C64" s="11472" t="s">
        <v>82</v>
      </c>
      <c r="D64" s="695">
        <v>0</v>
      </c>
      <c r="E64" s="11473"/>
      <c r="F64" s="11474"/>
      <c r="G64" s="11475"/>
      <c r="H64" s="11476"/>
      <c r="I64" s="11477"/>
      <c r="J64" s="11478"/>
      <c r="K64" s="11479"/>
    </row>
    <row r="65" ht="22.5" customHeight="1">
      <c r="A65" s="11480"/>
      <c r="B65" s="11481"/>
      <c r="C65" s="11482" t="s">
        <v>83</v>
      </c>
      <c r="D65" s="349">
        <f>IF(D64=0,0,ROUND((D61-D64)/D64*100,2))</f>
        <v>0</v>
      </c>
      <c r="E65" s="11483" t="s">
        <v>22</v>
      </c>
      <c r="F65" s="11484">
        <v>3</v>
      </c>
      <c r="G65" s="11485">
        <v>20</v>
      </c>
      <c r="H65" s="11486" t="s">
        <v>23</v>
      </c>
      <c r="I65" s="11487"/>
      <c r="J65" s="11488"/>
      <c r="K65" s="11489"/>
    </row>
    <row r="66" ht="22.5" customHeight="1">
      <c r="A66" s="11490" t="s">
        <v>646</v>
      </c>
      <c r="B66" s="11491" t="s">
        <v>647</v>
      </c>
      <c r="C66" s="11492" t="s">
        <v>648</v>
      </c>
      <c r="D66" s="349">
        <v>0</v>
      </c>
      <c r="E66" s="11493"/>
      <c r="F66" s="11494"/>
      <c r="G66" s="11495"/>
      <c r="H66" s="11496"/>
      <c r="I66" s="11497"/>
      <c r="J66" s="11498"/>
      <c r="K66" s="11499"/>
    </row>
    <row r="67" ht="22.5" customHeight="1">
      <c r="A67" s="11500"/>
      <c r="B67" s="11501"/>
      <c r="C67" s="11502" t="s">
        <v>80</v>
      </c>
      <c r="D67" s="349">
        <v>0</v>
      </c>
      <c r="E67" s="11503"/>
      <c r="F67" s="11504"/>
      <c r="G67" s="11505"/>
      <c r="H67" s="11506"/>
      <c r="I67" s="11507"/>
      <c r="J67" s="11508"/>
      <c r="K67" s="11509"/>
    </row>
    <row r="68" ht="22.5" customHeight="1">
      <c r="A68" s="11510"/>
      <c r="B68" s="11511"/>
      <c r="C68" s="11512" t="s">
        <v>81</v>
      </c>
      <c r="D68" s="349">
        <f>IF(D66=0,0,ROUND(D67/D66*100,2))</f>
        <v>0</v>
      </c>
      <c r="E68" s="11513" t="s">
        <v>22</v>
      </c>
      <c r="F68" s="11514">
        <v>95</v>
      </c>
      <c r="G68" s="11515">
        <v>105</v>
      </c>
      <c r="H68" s="11516" t="s">
        <v>23</v>
      </c>
      <c r="I68" s="11517"/>
      <c r="J68" s="11518"/>
      <c r="K68" s="11519"/>
    </row>
    <row r="69" ht="22.5" customHeight="1">
      <c r="A69" s="11520"/>
      <c r="B69" s="11521"/>
      <c r="C69" s="11522" t="s">
        <v>82</v>
      </c>
      <c r="D69" s="349">
        <v>0</v>
      </c>
      <c r="E69" s="11523"/>
      <c r="F69" s="11524"/>
      <c r="G69" s="11525"/>
      <c r="H69" s="11526"/>
      <c r="I69" s="11527"/>
      <c r="J69" s="11528"/>
      <c r="K69" s="11529"/>
    </row>
    <row r="70" ht="22.5" customHeight="1">
      <c r="A70" s="11530"/>
      <c r="B70" s="11531"/>
      <c r="C70" s="11532" t="s">
        <v>83</v>
      </c>
      <c r="D70" s="349">
        <f>IF(D69=0,0,ROUND((D67/D69-1)*100,2))</f>
        <v>0</v>
      </c>
      <c r="E70" s="11533" t="s">
        <v>22</v>
      </c>
      <c r="F70" s="11534">
        <v>0</v>
      </c>
      <c r="G70" s="11535">
        <v>20</v>
      </c>
      <c r="H70" s="11536" t="s">
        <v>23</v>
      </c>
      <c r="I70" s="11537"/>
      <c r="J70" s="11538"/>
      <c r="K70" s="11539"/>
    </row>
    <row r="71" ht="22.5" customHeight="1">
      <c r="A71" s="11540" t="s">
        <v>649</v>
      </c>
      <c r="B71" s="11541" t="s">
        <v>650</v>
      </c>
      <c r="C71" s="11542" t="s">
        <v>79</v>
      </c>
      <c r="D71" s="349">
        <v>0</v>
      </c>
      <c r="E71" s="11543"/>
      <c r="F71" s="11544"/>
      <c r="G71" s="11545"/>
      <c r="H71" s="11546"/>
      <c r="I71" s="11547"/>
      <c r="J71" s="11548"/>
      <c r="K71" s="11549"/>
    </row>
    <row r="72" ht="22.5" customHeight="1">
      <c r="A72" s="11550"/>
      <c r="B72" s="11551"/>
      <c r="C72" s="11552" t="s">
        <v>80</v>
      </c>
      <c r="D72" s="349">
        <v>0</v>
      </c>
      <c r="E72" s="11553"/>
      <c r="F72" s="11554"/>
      <c r="G72" s="11555"/>
      <c r="H72" s="11556"/>
      <c r="I72" s="11557"/>
      <c r="J72" s="11558"/>
      <c r="K72" s="11559"/>
    </row>
    <row r="73" ht="22.5" customHeight="1">
      <c r="A73" s="11560"/>
      <c r="B73" s="11561"/>
      <c r="C73" s="11562" t="s">
        <v>81</v>
      </c>
      <c r="D73" s="349">
        <f>IF(D71=0,0,ROUND(D72/D71*100,2))</f>
        <v>0</v>
      </c>
      <c r="E73" s="11563" t="s">
        <v>22</v>
      </c>
      <c r="F73" s="11564">
        <v>95</v>
      </c>
      <c r="G73" s="11565">
        <v>105</v>
      </c>
      <c r="H73" s="11566" t="s">
        <v>23</v>
      </c>
      <c r="I73" s="11567"/>
      <c r="J73" s="11568"/>
      <c r="K73" s="11569"/>
    </row>
    <row r="74" ht="22.5" customHeight="1">
      <c r="A74" s="11570"/>
      <c r="B74" s="11571"/>
      <c r="C74" s="11572" t="s">
        <v>82</v>
      </c>
      <c r="D74" s="349">
        <v>0</v>
      </c>
      <c r="E74" s="11573"/>
      <c r="F74" s="11574"/>
      <c r="G74" s="11575"/>
      <c r="H74" s="11576"/>
      <c r="I74" s="11577"/>
      <c r="J74" s="11578"/>
      <c r="K74" s="11579"/>
    </row>
    <row r="75" ht="22.5" customHeight="1">
      <c r="A75" s="11580"/>
      <c r="B75" s="11581"/>
      <c r="C75" s="11582" t="s">
        <v>83</v>
      </c>
      <c r="D75" s="684">
        <f>IF(D74=0,0,ROUND((D72/D74-1)*100,2))</f>
        <v>0</v>
      </c>
      <c r="E75" s="11583" t="s">
        <v>22</v>
      </c>
      <c r="F75" s="11584">
        <v>0</v>
      </c>
      <c r="G75" s="11585">
        <v>50</v>
      </c>
      <c r="H75" s="11586" t="s">
        <v>23</v>
      </c>
      <c r="I75" s="11587"/>
      <c r="J75" s="11588"/>
      <c r="K75" s="11589"/>
    </row>
    <row r="76" ht="22.5" customHeight="1">
      <c r="A76" s="11590" t="s">
        <v>99</v>
      </c>
      <c r="B76" s="11591" t="s">
        <v>651</v>
      </c>
      <c r="C76" s="11592" t="s">
        <v>79</v>
      </c>
      <c r="D76" s="695">
        <v>0</v>
      </c>
      <c r="E76" s="11593"/>
      <c r="F76" s="11594"/>
      <c r="G76" s="11595"/>
      <c r="H76" s="11596"/>
      <c r="I76" s="11597"/>
      <c r="J76" s="11598"/>
      <c r="K76" s="11599"/>
    </row>
    <row r="77" ht="22.5" customHeight="1">
      <c r="A77" s="11600"/>
      <c r="B77" s="11601"/>
      <c r="C77" s="11602" t="s">
        <v>80</v>
      </c>
      <c r="D77" s="349">
        <v>0</v>
      </c>
      <c r="E77" s="11603" t="s">
        <v>22</v>
      </c>
      <c r="F77" s="11604">
        <v>0</v>
      </c>
      <c r="G77" s="11605">
        <v>0</v>
      </c>
      <c r="H77" s="11606" t="s">
        <v>23</v>
      </c>
      <c r="I77" s="11607"/>
      <c r="J77" s="11608"/>
      <c r="K77" s="11609"/>
    </row>
    <row r="78" ht="22.5" customHeight="1">
      <c r="A78" s="11610"/>
      <c r="B78" s="11611"/>
      <c r="C78" s="11612" t="s">
        <v>81</v>
      </c>
      <c r="D78" s="349">
        <f>IF(D76=0,0,ROUND(D77/D76*100,2))</f>
        <v>0</v>
      </c>
      <c r="E78" s="11613" t="s">
        <v>22</v>
      </c>
      <c r="F78" s="11614">
        <v>95</v>
      </c>
      <c r="G78" s="11615">
        <v>105</v>
      </c>
      <c r="H78" s="11616" t="s">
        <v>23</v>
      </c>
      <c r="I78" s="11617"/>
      <c r="J78" s="11618"/>
      <c r="K78" s="11619"/>
    </row>
    <row r="79" ht="22.5" customHeight="1">
      <c r="A79" s="11620" t="s">
        <v>108</v>
      </c>
      <c r="B79" s="11621" t="s">
        <v>78</v>
      </c>
      <c r="C79" s="11622" t="s">
        <v>79</v>
      </c>
      <c r="D79" s="349">
        <v>0</v>
      </c>
      <c r="E79" s="11623"/>
      <c r="F79" s="11624"/>
      <c r="G79" s="11625"/>
      <c r="H79" s="11626"/>
      <c r="I79" s="11627"/>
      <c r="J79" s="11628"/>
      <c r="K79" s="11629"/>
    </row>
    <row r="80" ht="22.5" customHeight="1">
      <c r="A80" s="11630"/>
      <c r="B80" s="11631"/>
      <c r="C80" s="11632" t="s">
        <v>80</v>
      </c>
      <c r="D80" s="349">
        <v>0</v>
      </c>
      <c r="E80" s="11633"/>
      <c r="F80" s="11634"/>
      <c r="G80" s="11635"/>
      <c r="H80" s="11636"/>
      <c r="I80" s="11637"/>
      <c r="J80" s="11638"/>
      <c r="K80" s="11639"/>
    </row>
    <row r="81" ht="22.5" customHeight="1">
      <c r="A81" s="11640"/>
      <c r="B81" s="11641"/>
      <c r="C81" s="11642" t="s">
        <v>81</v>
      </c>
      <c r="D81" s="349">
        <f>IF(D79=0,0,ROUND(D80/D79*100,2))</f>
        <v>0</v>
      </c>
      <c r="E81" s="11643" t="s">
        <v>22</v>
      </c>
      <c r="F81" s="11644">
        <v>95</v>
      </c>
      <c r="G81" s="11645">
        <v>105</v>
      </c>
      <c r="H81" s="11646" t="s">
        <v>23</v>
      </c>
      <c r="I81" s="11647"/>
      <c r="J81" s="11648"/>
      <c r="K81" s="11649"/>
    </row>
    <row r="82" ht="22.5" customHeight="1">
      <c r="A82" s="11650"/>
      <c r="B82" s="11651"/>
      <c r="C82" s="11652" t="s">
        <v>82</v>
      </c>
      <c r="D82" s="349">
        <v>0</v>
      </c>
      <c r="E82" s="11653"/>
      <c r="F82" s="11654"/>
      <c r="G82" s="11655"/>
      <c r="H82" s="11656"/>
      <c r="I82" s="11657"/>
      <c r="J82" s="11658"/>
      <c r="K82" s="11659"/>
    </row>
    <row r="83" ht="22.5" customHeight="1">
      <c r="A83" s="11660"/>
      <c r="B83" s="11661"/>
      <c r="C83" s="11662" t="s">
        <v>83</v>
      </c>
      <c r="D83" s="349">
        <f>IF(D82=0,0,ROUND((D80-D82)/D82*100,2))</f>
        <v>0</v>
      </c>
      <c r="E83" s="11663" t="s">
        <v>22</v>
      </c>
      <c r="F83" s="11664">
        <v>-10</v>
      </c>
      <c r="G83" s="11665">
        <v>20</v>
      </c>
      <c r="H83" s="11666" t="s">
        <v>23</v>
      </c>
      <c r="I83" s="11667"/>
      <c r="J83" s="11668"/>
      <c r="K83" s="11669"/>
    </row>
    <row r="84" ht="22.5" customHeight="1">
      <c r="A84" s="11670" t="s">
        <v>652</v>
      </c>
      <c r="B84" s="11671" t="s">
        <v>653</v>
      </c>
      <c r="C84" s="11672" t="s">
        <v>79</v>
      </c>
      <c r="D84" s="349">
        <v>0</v>
      </c>
      <c r="E84" s="11673"/>
      <c r="F84" s="11674"/>
      <c r="G84" s="11675"/>
      <c r="H84" s="11676"/>
      <c r="I84" s="11677"/>
      <c r="J84" s="11678"/>
      <c r="K84" s="11679"/>
    </row>
    <row r="85" ht="22.5" customHeight="1">
      <c r="A85" s="11680"/>
      <c r="B85" s="11681"/>
      <c r="C85" s="11682" t="s">
        <v>80</v>
      </c>
      <c r="D85" s="349">
        <v>0</v>
      </c>
      <c r="E85" s="11683"/>
      <c r="F85" s="11684"/>
      <c r="G85" s="11685"/>
      <c r="H85" s="11686"/>
      <c r="I85" s="11687"/>
      <c r="J85" s="11688"/>
      <c r="K85" s="11689"/>
    </row>
    <row r="86" ht="22.5" customHeight="1">
      <c r="A86" s="11690"/>
      <c r="B86" s="11691"/>
      <c r="C86" s="11692" t="s">
        <v>81</v>
      </c>
      <c r="D86" s="349">
        <f>IF(D84=0,0,ROUND(D85/D84*100,2))</f>
        <v>0</v>
      </c>
      <c r="E86" s="11693" t="s">
        <v>22</v>
      </c>
      <c r="F86" s="11694">
        <v>95</v>
      </c>
      <c r="G86" s="11695">
        <v>105</v>
      </c>
      <c r="H86" s="11696" t="s">
        <v>23</v>
      </c>
      <c r="I86" s="11697"/>
      <c r="J86" s="11698"/>
      <c r="K86" s="11699"/>
    </row>
    <row r="87" ht="22.5" customHeight="1">
      <c r="A87" s="11700"/>
      <c r="B87" s="11701"/>
      <c r="C87" s="11702" t="s">
        <v>82</v>
      </c>
      <c r="D87" s="349">
        <v>0</v>
      </c>
      <c r="E87" s="11703"/>
      <c r="F87" s="11704"/>
      <c r="G87" s="11705"/>
      <c r="H87" s="11706"/>
      <c r="I87" s="11707"/>
      <c r="J87" s="11708"/>
      <c r="K87" s="11709"/>
    </row>
    <row r="88" ht="22.5" customHeight="1">
      <c r="A88" s="11710"/>
      <c r="B88" s="11711"/>
      <c r="C88" s="11712" t="s">
        <v>83</v>
      </c>
      <c r="D88" s="349">
        <f>IF(D87=0,0,ROUND((D85-D87)/D87*100,2))</f>
        <v>0</v>
      </c>
      <c r="E88" s="11713" t="s">
        <v>22</v>
      </c>
      <c r="F88" s="11714">
        <v>-10</v>
      </c>
      <c r="G88" s="11715">
        <v>20</v>
      </c>
      <c r="H88" s="11716" t="s">
        <v>23</v>
      </c>
      <c r="I88" s="11717"/>
      <c r="J88" s="11718"/>
      <c r="K88" s="11719"/>
    </row>
    <row r="89" ht="22.5" customHeight="1">
      <c r="A89" s="11720" t="s">
        <v>654</v>
      </c>
      <c r="B89" s="11721" t="s">
        <v>655</v>
      </c>
      <c r="C89" s="11722" t="s">
        <v>79</v>
      </c>
      <c r="D89" s="349">
        <v>0</v>
      </c>
      <c r="E89" s="11723"/>
      <c r="F89" s="11724"/>
      <c r="G89" s="11725"/>
      <c r="H89" s="11726"/>
      <c r="I89" s="11727"/>
      <c r="J89" s="11728"/>
      <c r="K89" s="11729"/>
    </row>
    <row r="90" ht="22.5" customHeight="1">
      <c r="A90" s="11730"/>
      <c r="B90" s="11731"/>
      <c r="C90" s="11732" t="s">
        <v>80</v>
      </c>
      <c r="D90" s="349">
        <v>0</v>
      </c>
      <c r="E90" s="11733"/>
      <c r="F90" s="11734"/>
      <c r="G90" s="11735"/>
      <c r="H90" s="11736"/>
      <c r="I90" s="11737"/>
      <c r="J90" s="11738"/>
      <c r="K90" s="11739"/>
    </row>
    <row r="91" ht="22.5" customHeight="1">
      <c r="A91" s="11740"/>
      <c r="B91" s="11741"/>
      <c r="C91" s="11742" t="s">
        <v>81</v>
      </c>
      <c r="D91" s="349">
        <f>IF(D89=0,0,ROUND(D90/D89*100,2))</f>
        <v>0</v>
      </c>
      <c r="E91" s="11743" t="s">
        <v>22</v>
      </c>
      <c r="F91" s="11744">
        <v>95</v>
      </c>
      <c r="G91" s="11745">
        <v>105</v>
      </c>
      <c r="H91" s="11746" t="s">
        <v>23</v>
      </c>
      <c r="I91" s="11747"/>
      <c r="J91" s="11748"/>
      <c r="K91" s="11749"/>
    </row>
    <row r="92" ht="22.5" customHeight="1">
      <c r="A92" s="11750"/>
      <c r="B92" s="11751"/>
      <c r="C92" s="11752" t="s">
        <v>82</v>
      </c>
      <c r="D92" s="349">
        <v>0</v>
      </c>
      <c r="E92" s="11753"/>
      <c r="F92" s="11754"/>
      <c r="G92" s="11755"/>
      <c r="H92" s="11756"/>
      <c r="I92" s="11757"/>
      <c r="J92" s="11758"/>
      <c r="K92" s="11759"/>
    </row>
    <row r="93" ht="22.5" customHeight="1">
      <c r="A93" s="11760"/>
      <c r="B93" s="11761"/>
      <c r="C93" s="11762" t="s">
        <v>83</v>
      </c>
      <c r="D93" s="349">
        <f>IF(D92=0,0,ROUND((D90-D92)/D92*100,2))</f>
        <v>0</v>
      </c>
      <c r="E93" s="11763" t="s">
        <v>22</v>
      </c>
      <c r="F93" s="11764">
        <v>-10</v>
      </c>
      <c r="G93" s="11765">
        <v>20</v>
      </c>
      <c r="H93" s="11766" t="s">
        <v>23</v>
      </c>
      <c r="I93" s="11767"/>
      <c r="J93" s="11768"/>
      <c r="K93" s="11769"/>
    </row>
    <row r="94" ht="22.5" customHeight="1">
      <c r="A94" s="11770" t="s">
        <v>656</v>
      </c>
      <c r="B94" s="11771" t="s">
        <v>657</v>
      </c>
      <c r="C94" s="11772" t="s">
        <v>79</v>
      </c>
      <c r="D94" s="349">
        <v>0</v>
      </c>
      <c r="E94" s="11773"/>
      <c r="F94" s="11774"/>
      <c r="G94" s="11775"/>
      <c r="H94" s="11776"/>
      <c r="I94" s="11777"/>
      <c r="J94" s="11778"/>
      <c r="K94" s="11779"/>
    </row>
    <row r="95" ht="22.5" customHeight="1">
      <c r="A95" s="11780"/>
      <c r="B95" s="11781"/>
      <c r="C95" s="11782" t="s">
        <v>80</v>
      </c>
      <c r="D95" s="349">
        <v>0</v>
      </c>
      <c r="E95" s="11783"/>
      <c r="F95" s="11784"/>
      <c r="G95" s="11785"/>
      <c r="H95" s="11786"/>
      <c r="I95" s="11787"/>
      <c r="J95" s="11788"/>
      <c r="K95" s="11789"/>
    </row>
    <row r="96" ht="22.5" customHeight="1">
      <c r="A96" s="11790"/>
      <c r="B96" s="11791"/>
      <c r="C96" s="11792" t="s">
        <v>81</v>
      </c>
      <c r="D96" s="349">
        <f>IF(D94=0,0,ROUND(D95/D94*100,2))</f>
        <v>0</v>
      </c>
      <c r="E96" s="11793" t="s">
        <v>22</v>
      </c>
      <c r="F96" s="11794">
        <v>95</v>
      </c>
      <c r="G96" s="11795">
        <v>105</v>
      </c>
      <c r="H96" s="11796" t="s">
        <v>23</v>
      </c>
      <c r="I96" s="11797"/>
      <c r="J96" s="11798"/>
      <c r="K96" s="11799"/>
    </row>
    <row r="97" ht="22.5" customHeight="1">
      <c r="A97" s="11800"/>
      <c r="B97" s="11801"/>
      <c r="C97" s="11802" t="s">
        <v>82</v>
      </c>
      <c r="D97" s="349">
        <v>0</v>
      </c>
      <c r="E97" s="11803"/>
      <c r="F97" s="11804"/>
      <c r="G97" s="11805"/>
      <c r="H97" s="11806"/>
      <c r="I97" s="11807"/>
      <c r="J97" s="11808"/>
      <c r="K97" s="11809"/>
    </row>
    <row r="98" ht="22.5" customHeight="1">
      <c r="A98" s="11810"/>
      <c r="B98" s="11811"/>
      <c r="C98" s="11812" t="s">
        <v>83</v>
      </c>
      <c r="D98" s="349">
        <f>IF(D97=0,0,ROUND((D95/D97-1)*100,2))</f>
        <v>0</v>
      </c>
      <c r="E98" s="11813" t="s">
        <v>22</v>
      </c>
      <c r="F98" s="11814">
        <v>-10</v>
      </c>
      <c r="G98" s="11815">
        <v>20</v>
      </c>
      <c r="H98" s="11816" t="s">
        <v>23</v>
      </c>
      <c r="I98" s="11817"/>
      <c r="J98" s="11818"/>
      <c r="K98" s="11819"/>
    </row>
    <row r="99" ht="22.5" customHeight="1">
      <c r="A99" s="11820" t="s">
        <v>658</v>
      </c>
      <c r="B99" s="11821" t="s">
        <v>659</v>
      </c>
      <c r="C99" s="11822" t="s">
        <v>79</v>
      </c>
      <c r="D99" s="349">
        <v>0</v>
      </c>
      <c r="E99" s="11823"/>
      <c r="F99" s="11824"/>
      <c r="G99" s="11825"/>
      <c r="H99" s="11826"/>
      <c r="I99" s="11827"/>
      <c r="J99" s="11828"/>
      <c r="K99" s="11829"/>
    </row>
    <row r="100" ht="22.5" customHeight="1">
      <c r="A100" s="11830"/>
      <c r="B100" s="11831"/>
      <c r="C100" s="11832" t="s">
        <v>80</v>
      </c>
      <c r="D100" s="349">
        <v>0</v>
      </c>
      <c r="E100" s="11833"/>
      <c r="F100" s="11834"/>
      <c r="G100" s="11835"/>
      <c r="H100" s="11836"/>
      <c r="I100" s="11837"/>
      <c r="J100" s="11838"/>
      <c r="K100" s="11839"/>
    </row>
    <row r="101" ht="22.5" customHeight="1">
      <c r="A101" s="11840"/>
      <c r="B101" s="11841"/>
      <c r="C101" s="11842" t="s">
        <v>81</v>
      </c>
      <c r="D101" s="349">
        <f>IF(D99=0,0,ROUND(D100/D99*100,2))</f>
        <v>0</v>
      </c>
      <c r="E101" s="11843" t="s">
        <v>22</v>
      </c>
      <c r="F101" s="11844">
        <v>95</v>
      </c>
      <c r="G101" s="11845">
        <v>105</v>
      </c>
      <c r="H101" s="11846" t="s">
        <v>23</v>
      </c>
      <c r="I101" s="11847"/>
      <c r="J101" s="11848"/>
      <c r="K101" s="11849"/>
    </row>
    <row r="102" ht="22.5" customHeight="1">
      <c r="A102" s="11850"/>
      <c r="B102" s="11851"/>
      <c r="C102" s="11852" t="s">
        <v>82</v>
      </c>
      <c r="D102" s="349">
        <v>0</v>
      </c>
      <c r="E102" s="11853"/>
      <c r="F102" s="11854"/>
      <c r="G102" s="11855"/>
      <c r="H102" s="11856"/>
      <c r="I102" s="11857"/>
      <c r="J102" s="11858"/>
      <c r="K102" s="11859"/>
    </row>
    <row r="103" ht="22.5" customHeight="1">
      <c r="A103" s="11860"/>
      <c r="B103" s="11861"/>
      <c r="C103" s="11862" t="s">
        <v>83</v>
      </c>
      <c r="D103" s="349">
        <f>IF(D102=0,0,ROUND((D100/D102-1)*100,2))</f>
        <v>0</v>
      </c>
      <c r="E103" s="11863" t="s">
        <v>22</v>
      </c>
      <c r="F103" s="11864">
        <v>-10</v>
      </c>
      <c r="G103" s="11865">
        <v>20</v>
      </c>
      <c r="H103" s="11866" t="s">
        <v>23</v>
      </c>
      <c r="I103" s="11867"/>
      <c r="J103" s="11868"/>
      <c r="K103" s="11869"/>
    </row>
    <row r="104" ht="22.5" customHeight="1">
      <c r="A104" s="11870" t="s">
        <v>660</v>
      </c>
      <c r="B104" s="11871" t="s">
        <v>661</v>
      </c>
      <c r="C104" s="11872" t="s">
        <v>80</v>
      </c>
      <c r="D104" s="11873">
        <v>0</v>
      </c>
      <c r="E104" s="11874"/>
      <c r="F104" s="11875"/>
      <c r="G104" s="11876"/>
      <c r="H104" s="11877"/>
      <c r="I104" s="11878"/>
      <c r="J104" s="11879"/>
      <c r="K104" s="11880"/>
    </row>
    <row r="105" ht="22.5" customHeight="1">
      <c r="A105" s="11881"/>
      <c r="B105" s="11882"/>
      <c r="C105" s="11883" t="s">
        <v>82</v>
      </c>
      <c r="D105" s="11884">
        <v>0</v>
      </c>
      <c r="E105" s="11885"/>
      <c r="F105" s="11886"/>
      <c r="G105" s="11887"/>
      <c r="H105" s="11888"/>
      <c r="I105" s="11889"/>
      <c r="J105" s="11890"/>
      <c r="K105" s="11891"/>
    </row>
    <row r="106" ht="22.5" customHeight="1">
      <c r="A106" s="11892" t="s">
        <v>662</v>
      </c>
      <c r="B106" s="11893" t="s">
        <v>663</v>
      </c>
      <c r="C106" s="11894" t="s">
        <v>79</v>
      </c>
      <c r="D106" s="695">
        <v>0</v>
      </c>
      <c r="E106" s="11895"/>
      <c r="F106" s="11896"/>
      <c r="G106" s="11897"/>
      <c r="H106" s="11898"/>
      <c r="I106" s="11899"/>
      <c r="J106" s="11900"/>
      <c r="K106" s="11901"/>
    </row>
    <row r="107" ht="22.5" customHeight="1">
      <c r="A107" s="11902"/>
      <c r="B107" s="11903"/>
      <c r="C107" s="11904" t="s">
        <v>80</v>
      </c>
      <c r="D107" s="349">
        <v>0</v>
      </c>
      <c r="E107" s="11905"/>
      <c r="F107" s="11906"/>
      <c r="G107" s="11907"/>
      <c r="H107" s="11908"/>
      <c r="I107" s="11909"/>
      <c r="J107" s="11910"/>
      <c r="K107" s="11911"/>
    </row>
    <row r="108" ht="22.5" customHeight="1">
      <c r="A108" s="11912"/>
      <c r="B108" s="11913"/>
      <c r="C108" s="11914" t="s">
        <v>81</v>
      </c>
      <c r="D108" s="349">
        <f>IF(D106=0,0,ROUND(D107/D106*100,2))</f>
        <v>0</v>
      </c>
      <c r="E108" s="11915" t="s">
        <v>22</v>
      </c>
      <c r="F108" s="11916">
        <v>95</v>
      </c>
      <c r="G108" s="11917">
        <v>105</v>
      </c>
      <c r="H108" s="11918" t="s">
        <v>23</v>
      </c>
      <c r="I108" s="11919"/>
      <c r="J108" s="11920"/>
      <c r="K108" s="11921"/>
    </row>
    <row r="109" ht="22.5" customHeight="1">
      <c r="A109" s="11922"/>
      <c r="B109" s="11923"/>
      <c r="C109" s="11924" t="s">
        <v>82</v>
      </c>
      <c r="D109" s="349">
        <v>0</v>
      </c>
      <c r="E109" s="11925"/>
      <c r="F109" s="11926"/>
      <c r="G109" s="11927"/>
      <c r="H109" s="11928"/>
      <c r="I109" s="11929"/>
      <c r="J109" s="11930"/>
      <c r="K109" s="11931"/>
    </row>
    <row r="110" ht="22.5" customHeight="1">
      <c r="A110" s="11932"/>
      <c r="B110" s="11933"/>
      <c r="C110" s="11934" t="s">
        <v>83</v>
      </c>
      <c r="D110" s="349">
        <f>IF(D109=0,0,ROUND((D107/D109-1)*100,2))</f>
        <v>0</v>
      </c>
      <c r="E110" s="11935" t="s">
        <v>22</v>
      </c>
      <c r="F110" s="11936">
        <v>-10</v>
      </c>
      <c r="G110" s="11937">
        <v>20</v>
      </c>
      <c r="H110" s="11938" t="s">
        <v>23</v>
      </c>
      <c r="I110" s="11939"/>
      <c r="J110" s="11940"/>
      <c r="K110" s="11941"/>
    </row>
    <row r="111" ht="22.5" customHeight="1">
      <c r="A111" s="11942" t="s">
        <v>664</v>
      </c>
      <c r="B111" s="11943" t="s">
        <v>665</v>
      </c>
      <c r="C111" s="11944" t="s">
        <v>79</v>
      </c>
      <c r="D111" s="349">
        <v>0</v>
      </c>
      <c r="E111" s="11945"/>
      <c r="F111" s="11946"/>
      <c r="G111" s="11947"/>
      <c r="H111" s="11948"/>
      <c r="I111" s="11949"/>
      <c r="J111" s="11950"/>
      <c r="K111" s="11951"/>
    </row>
    <row r="112" ht="22.5" customHeight="1">
      <c r="A112" s="11952"/>
      <c r="B112" s="11953"/>
      <c r="C112" s="11954" t="s">
        <v>80</v>
      </c>
      <c r="D112" s="349">
        <v>0</v>
      </c>
      <c r="E112" s="11955"/>
      <c r="F112" s="11956"/>
      <c r="G112" s="11957"/>
      <c r="H112" s="11958"/>
      <c r="I112" s="11959"/>
      <c r="J112" s="11960"/>
      <c r="K112" s="11961"/>
    </row>
    <row r="113" ht="22.5" customHeight="1">
      <c r="A113" s="11962"/>
      <c r="B113" s="11963"/>
      <c r="C113" s="11964" t="s">
        <v>81</v>
      </c>
      <c r="D113" s="349">
        <f>IF(D111=0,0,ROUND(D112/D111*100,2))</f>
        <v>0</v>
      </c>
      <c r="E113" s="11965" t="s">
        <v>22</v>
      </c>
      <c r="F113" s="11966">
        <v>95</v>
      </c>
      <c r="G113" s="11967">
        <v>105</v>
      </c>
      <c r="H113" s="11968" t="s">
        <v>23</v>
      </c>
      <c r="I113" s="11969"/>
      <c r="J113" s="11970"/>
      <c r="K113" s="11971"/>
    </row>
    <row r="114" ht="22.5" customHeight="1">
      <c r="A114" s="11972"/>
      <c r="B114" s="11973"/>
      <c r="C114" s="11974" t="s">
        <v>666</v>
      </c>
      <c r="D114" s="349">
        <v>0</v>
      </c>
      <c r="E114" s="11975" t="s">
        <v>22</v>
      </c>
      <c r="F114" s="11976">
        <v>0</v>
      </c>
      <c r="G114" s="11977">
        <v>3</v>
      </c>
      <c r="H114" s="11978" t="s">
        <v>23</v>
      </c>
      <c r="I114" s="11979"/>
      <c r="J114" s="11980"/>
      <c r="K114" s="11981"/>
    </row>
    <row r="115" ht="22.5" customHeight="1">
      <c r="A115" s="11982"/>
      <c r="B115" s="11983"/>
      <c r="C115" s="11984" t="s">
        <v>82</v>
      </c>
      <c r="D115" s="349">
        <v>0</v>
      </c>
      <c r="E115" s="11985"/>
      <c r="F115" s="11986"/>
      <c r="G115" s="11987"/>
      <c r="H115" s="11988"/>
      <c r="I115" s="11989"/>
      <c r="J115" s="11990"/>
      <c r="K115" s="11991"/>
    </row>
    <row r="116" ht="22.5" customHeight="1">
      <c r="A116" s="11992"/>
      <c r="B116" s="11993"/>
      <c r="C116" s="11994" t="s">
        <v>83</v>
      </c>
      <c r="D116" s="684">
        <f>IF(D115=0,0,ROUND((D112/D115-1)*100,2))</f>
        <v>0</v>
      </c>
      <c r="E116" s="11995" t="s">
        <v>22</v>
      </c>
      <c r="F116" s="11996">
        <v>-10</v>
      </c>
      <c r="G116" s="11997">
        <v>20</v>
      </c>
      <c r="H116" s="11998" t="s">
        <v>23</v>
      </c>
      <c r="I116" s="11999"/>
      <c r="J116" s="12000"/>
      <c r="K116" s="12001"/>
    </row>
    <row r="117" ht="22.5" customHeight="1">
      <c r="A117" s="12002" t="s">
        <v>667</v>
      </c>
      <c r="B117" s="12003" t="s">
        <v>668</v>
      </c>
      <c r="C117" s="12004" t="s">
        <v>79</v>
      </c>
      <c r="D117" s="695">
        <v>0</v>
      </c>
      <c r="E117" s="12005"/>
      <c r="F117" s="12006"/>
      <c r="G117" s="12007"/>
      <c r="H117" s="12008"/>
      <c r="I117" s="12009"/>
      <c r="J117" s="12010"/>
      <c r="K117" s="12011"/>
    </row>
    <row r="118" ht="22.5" customHeight="1">
      <c r="A118" s="12012"/>
      <c r="B118" s="12013"/>
      <c r="C118" s="12014" t="s">
        <v>80</v>
      </c>
      <c r="D118" s="349">
        <v>0</v>
      </c>
      <c r="E118" s="12015"/>
      <c r="F118" s="12016"/>
      <c r="G118" s="12017"/>
      <c r="H118" s="12018"/>
      <c r="I118" s="12019"/>
      <c r="J118" s="12020"/>
      <c r="K118" s="12021"/>
    </row>
    <row r="119" ht="22.5" customHeight="1">
      <c r="A119" s="12022"/>
      <c r="B119" s="12023"/>
      <c r="C119" s="12024" t="s">
        <v>81</v>
      </c>
      <c r="D119" s="349">
        <f>IF(D117=0,0,ROUND(D118/D117*100,2))</f>
        <v>0</v>
      </c>
      <c r="E119" s="12025" t="s">
        <v>22</v>
      </c>
      <c r="F119" s="12026">
        <v>95</v>
      </c>
      <c r="G119" s="12027">
        <v>105</v>
      </c>
      <c r="H119" s="12028" t="s">
        <v>23</v>
      </c>
      <c r="I119" s="12029"/>
      <c r="J119" s="12030"/>
      <c r="K119" s="12031"/>
    </row>
    <row r="120" ht="22.5" customHeight="1">
      <c r="A120" s="12032"/>
      <c r="B120" s="12033"/>
      <c r="C120" s="12034" t="s">
        <v>82</v>
      </c>
      <c r="D120" s="349">
        <v>0</v>
      </c>
      <c r="E120" s="12035"/>
      <c r="F120" s="12036"/>
      <c r="G120" s="12037"/>
      <c r="H120" s="12038"/>
      <c r="I120" s="12039"/>
      <c r="J120" s="12040"/>
      <c r="K120" s="12041"/>
    </row>
    <row r="121" ht="22.5" customHeight="1">
      <c r="A121" s="12042"/>
      <c r="B121" s="12043"/>
      <c r="C121" s="12044" t="s">
        <v>83</v>
      </c>
      <c r="D121" s="684">
        <f>IF(D120=0,0,ROUND((D118/D120-1)*100,2))</f>
        <v>0</v>
      </c>
      <c r="E121" s="12045" t="s">
        <v>22</v>
      </c>
      <c r="F121" s="12046">
        <v>-10</v>
      </c>
      <c r="G121" s="12047">
        <v>20</v>
      </c>
      <c r="H121" s="12048" t="s">
        <v>23</v>
      </c>
      <c r="I121" s="12049"/>
      <c r="J121" s="12050"/>
      <c r="K121" s="12051"/>
    </row>
    <row r="122" ht="22.5" customHeight="1">
      <c r="A122" s="12052" t="s">
        <v>117</v>
      </c>
      <c r="B122" s="12053" t="s">
        <v>118</v>
      </c>
      <c r="C122" s="12054" t="s">
        <v>119</v>
      </c>
      <c r="D122" s="695">
        <v>0</v>
      </c>
      <c r="E122" s="12055" t="s">
        <v>22</v>
      </c>
      <c r="F122" s="12056">
        <v>0</v>
      </c>
      <c r="G122" s="12057"/>
      <c r="H122" s="12058" t="s">
        <v>23</v>
      </c>
      <c r="I122" s="12059"/>
      <c r="J122" s="12060"/>
      <c r="K122" s="12061"/>
    </row>
    <row r="123" ht="22.5" customHeight="1">
      <c r="A123" s="12062"/>
      <c r="B123" s="12063"/>
      <c r="C123" s="12064" t="s">
        <v>120</v>
      </c>
      <c r="D123" s="349">
        <v>0</v>
      </c>
      <c r="E123" s="12065" t="s">
        <v>22</v>
      </c>
      <c r="F123" s="12066">
        <v>0</v>
      </c>
      <c r="G123" s="12067"/>
      <c r="H123" s="12068" t="s">
        <v>23</v>
      </c>
      <c r="I123" s="12069"/>
      <c r="J123" s="12070"/>
      <c r="K123" s="12071"/>
    </row>
    <row r="124" ht="22.5" customHeight="1">
      <c r="A124" s="12072"/>
      <c r="B124" s="12073"/>
      <c r="C124" s="12074" t="s">
        <v>121</v>
      </c>
      <c r="D124" s="349">
        <f>IF(D80=0,0,D123/D80*12)</f>
        <v>0</v>
      </c>
      <c r="E124" s="12075" t="s">
        <v>22</v>
      </c>
      <c r="F124" s="12076">
        <v>6</v>
      </c>
      <c r="G124" s="12077"/>
      <c r="H124" s="12078" t="s">
        <v>23</v>
      </c>
      <c r="I124" s="12079"/>
      <c r="J124" s="12080"/>
      <c r="K124" s="12081"/>
    </row>
    <row r="125" ht="22.5" customHeight="1">
      <c r="A125" s="12082" t="s">
        <v>122</v>
      </c>
      <c r="B125" s="12083"/>
      <c r="C125" s="12084"/>
      <c r="D125" s="12085"/>
      <c r="E125" s="12086"/>
      <c r="F125" s="12087"/>
      <c r="G125" s="12088"/>
      <c r="H125" s="12089"/>
      <c r="I125" s="12090"/>
      <c r="J125" s="12091"/>
      <c r="K125" s="12092"/>
    </row>
    <row r="126" ht="22.5" customHeight="1">
      <c r="A126" s="12093" t="s">
        <v>123</v>
      </c>
      <c r="B126" s="12094" t="s">
        <v>669</v>
      </c>
      <c r="C126" s="12095" t="s">
        <v>125</v>
      </c>
      <c r="D126" s="1555">
        <v>0</v>
      </c>
      <c r="E126" s="12096"/>
      <c r="F126" s="12097"/>
      <c r="G126" s="12098"/>
      <c r="H126" s="12099"/>
      <c r="I126" s="12100"/>
      <c r="J126" s="12101"/>
      <c r="K126" s="12102"/>
    </row>
    <row r="127" ht="22.5" customHeight="1">
      <c r="A127" s="12103"/>
      <c r="B127" s="12104"/>
      <c r="C127" s="12105" t="s">
        <v>126</v>
      </c>
      <c r="D127" s="1555">
        <v>0</v>
      </c>
      <c r="E127" s="12106"/>
      <c r="F127" s="12107"/>
      <c r="G127" s="12108"/>
      <c r="H127" s="12109"/>
      <c r="I127" s="12110"/>
      <c r="J127" s="12111"/>
      <c r="K127" s="12112"/>
    </row>
    <row r="128" ht="22.5" customHeight="1">
      <c r="A128" s="12113"/>
      <c r="B128" s="12114"/>
      <c r="C128" s="12115" t="s">
        <v>83</v>
      </c>
      <c r="D128" s="1555">
        <f>IF(D127=0,0,ROUND((D126-D127)/D127*100,2))</f>
        <v>0</v>
      </c>
      <c r="E128" s="12116" t="s">
        <v>22</v>
      </c>
      <c r="F128" s="12117">
        <v>0</v>
      </c>
      <c r="G128" s="12118">
        <v>10</v>
      </c>
      <c r="H128" s="12119" t="s">
        <v>23</v>
      </c>
      <c r="I128" s="12120"/>
      <c r="J128" s="12121"/>
      <c r="K128" s="12122"/>
    </row>
    <row r="129" ht="22.5" customHeight="1">
      <c r="A129" s="12123"/>
      <c r="B129" s="12124"/>
      <c r="C129" s="12125" t="s">
        <v>131</v>
      </c>
      <c r="D129" s="4104">
        <v>0</v>
      </c>
      <c r="E129" s="12126" t="s">
        <v>22</v>
      </c>
      <c r="F129" s="12127">
        <f>IF(D126&lt;=D127,D126,D127)</f>
        <v>0</v>
      </c>
      <c r="G129" s="12128">
        <f>IF(D126&gt;=D127,D126,D127)</f>
        <v>0</v>
      </c>
      <c r="H129" s="12129" t="s">
        <v>23</v>
      </c>
      <c r="I129" s="12130"/>
      <c r="J129" s="12131"/>
      <c r="K129" s="12132"/>
    </row>
    <row r="130" ht="22.5" customHeight="1">
      <c r="A130" s="12133" t="s">
        <v>670</v>
      </c>
      <c r="B130" s="12134" t="s">
        <v>671</v>
      </c>
      <c r="C130" s="12135" t="s">
        <v>125</v>
      </c>
      <c r="D130" s="4104">
        <v>0</v>
      </c>
      <c r="E130" s="12136"/>
      <c r="F130" s="12137"/>
      <c r="G130" s="12138"/>
      <c r="H130" s="12139"/>
      <c r="I130" s="12140"/>
      <c r="J130" s="12141"/>
      <c r="K130" s="12142"/>
    </row>
    <row r="131" ht="22.5" customHeight="1">
      <c r="A131" s="12143"/>
      <c r="B131" s="12144"/>
      <c r="C131" s="12145" t="s">
        <v>453</v>
      </c>
      <c r="D131" s="706">
        <f>IF(D126=0,0,ROUND(D130/D126*100,2))</f>
        <v>0</v>
      </c>
      <c r="E131" s="12146" t="s">
        <v>22</v>
      </c>
      <c r="F131" s="12147">
        <v>5</v>
      </c>
      <c r="G131" s="12148">
        <v>50</v>
      </c>
      <c r="H131" s="12149" t="s">
        <v>23</v>
      </c>
      <c r="I131" s="12150"/>
      <c r="J131" s="12151"/>
      <c r="K131" s="12152"/>
    </row>
    <row r="132" ht="22.5" customHeight="1">
      <c r="A132" s="12153"/>
      <c r="B132" s="12154"/>
      <c r="C132" s="12155" t="s">
        <v>126</v>
      </c>
      <c r="D132" s="4104">
        <v>0</v>
      </c>
      <c r="E132" s="12156"/>
      <c r="F132" s="12157"/>
      <c r="G132" s="12158"/>
      <c r="H132" s="12159"/>
      <c r="I132" s="12160"/>
      <c r="J132" s="12161"/>
      <c r="K132" s="12162"/>
    </row>
    <row r="133" ht="22.5" customHeight="1">
      <c r="A133" s="12163"/>
      <c r="B133" s="12164"/>
      <c r="C133" s="12165" t="s">
        <v>83</v>
      </c>
      <c r="D133" s="706">
        <f>IF(D132=0,0,ROUND((D130-D132)/D132*100,2))</f>
        <v>0</v>
      </c>
      <c r="E133" s="12166" t="s">
        <v>22</v>
      </c>
      <c r="F133" s="12167">
        <v>-10</v>
      </c>
      <c r="G133" s="12168">
        <v>10</v>
      </c>
      <c r="H133" s="12169" t="s">
        <v>23</v>
      </c>
      <c r="I133" s="12170"/>
      <c r="J133" s="12171"/>
      <c r="K133" s="12172"/>
    </row>
    <row r="134" ht="22.5" customHeight="1">
      <c r="A134" s="12173" t="s">
        <v>672</v>
      </c>
      <c r="B134" s="12174" t="s">
        <v>673</v>
      </c>
      <c r="C134" s="12175" t="s">
        <v>125</v>
      </c>
      <c r="D134" s="4104">
        <v>0</v>
      </c>
      <c r="E134" s="12176"/>
      <c r="F134" s="12177"/>
      <c r="G134" s="12178"/>
      <c r="H134" s="12179"/>
      <c r="I134" s="12180"/>
      <c r="J134" s="12181"/>
      <c r="K134" s="12182"/>
    </row>
    <row r="135" ht="22.5" customHeight="1">
      <c r="A135" s="12183"/>
      <c r="B135" s="12184"/>
      <c r="C135" s="12185" t="s">
        <v>126</v>
      </c>
      <c r="D135" s="4104">
        <v>0</v>
      </c>
      <c r="E135" s="12186"/>
      <c r="F135" s="12187"/>
      <c r="G135" s="12188"/>
      <c r="H135" s="12189"/>
      <c r="I135" s="12190"/>
      <c r="J135" s="12191"/>
      <c r="K135" s="12192"/>
    </row>
    <row r="136" ht="22.5" customHeight="1">
      <c r="A136" s="12193"/>
      <c r="B136" s="12194"/>
      <c r="C136" s="12195" t="s">
        <v>83</v>
      </c>
      <c r="D136" s="4196">
        <f>IF(D135=0,0,ROUND((D134/D135-1)*100,2))</f>
        <v>0</v>
      </c>
      <c r="E136" s="12196" t="s">
        <v>22</v>
      </c>
      <c r="F136" s="12197">
        <v>0</v>
      </c>
      <c r="G136" s="12198">
        <v>20</v>
      </c>
      <c r="H136" s="12199" t="s">
        <v>23</v>
      </c>
      <c r="I136" s="12200"/>
      <c r="J136" s="12201"/>
      <c r="K136" s="12202"/>
    </row>
    <row r="137" ht="27.75" customHeight="1">
      <c r="A137" s="12203" t="s">
        <v>148</v>
      </c>
      <c r="B137" s="12204" t="s">
        <v>674</v>
      </c>
      <c r="C137" s="12205" t="s">
        <v>125</v>
      </c>
      <c r="D137" s="1879">
        <v>0</v>
      </c>
      <c r="E137" s="12206"/>
      <c r="F137" s="12207"/>
      <c r="G137" s="12208"/>
      <c r="H137" s="12209"/>
      <c r="I137" s="12210"/>
      <c r="J137" s="12211"/>
      <c r="K137" s="12212"/>
    </row>
    <row r="138" ht="26.25" customHeight="1">
      <c r="A138" s="12213"/>
      <c r="B138" s="12214"/>
      <c r="C138" s="12215" t="s">
        <v>126</v>
      </c>
      <c r="D138" s="4104">
        <v>0</v>
      </c>
      <c r="E138" s="12216"/>
      <c r="F138" s="12217"/>
      <c r="G138" s="12218"/>
      <c r="H138" s="12219"/>
      <c r="I138" s="12220"/>
      <c r="J138" s="12221"/>
      <c r="K138" s="12222"/>
    </row>
    <row r="139" ht="29.25" customHeight="1">
      <c r="A139" s="12223"/>
      <c r="B139" s="12224"/>
      <c r="C139" s="12225" t="s">
        <v>83</v>
      </c>
      <c r="D139" s="349">
        <f>IF(D138=0,0,ROUND((D137/D138-1)*100,2))</f>
        <v>0</v>
      </c>
      <c r="E139" s="12226" t="s">
        <v>22</v>
      </c>
      <c r="F139" s="12227">
        <v>0</v>
      </c>
      <c r="G139" s="12228">
        <v>10</v>
      </c>
      <c r="H139" s="12229" t="s">
        <v>23</v>
      </c>
      <c r="I139" s="12230"/>
      <c r="J139" s="12231"/>
      <c r="K139" s="12232"/>
    </row>
    <row r="140" ht="33" customHeight="1">
      <c r="A140" s="12233"/>
      <c r="B140" s="12234"/>
      <c r="C140" s="12235" t="s">
        <v>131</v>
      </c>
      <c r="D140" s="1555">
        <v>0</v>
      </c>
      <c r="E140" s="12236" t="s">
        <v>22</v>
      </c>
      <c r="F140" s="12237">
        <f>IF(D137&lt;=D138,D137,D138)</f>
        <v>0</v>
      </c>
      <c r="G140" s="12238">
        <f>IF(D138&gt;=D137,D138,D137)</f>
        <v>0</v>
      </c>
      <c r="H140" s="12239" t="s">
        <v>23</v>
      </c>
      <c r="I140" s="12240"/>
      <c r="J140" s="12241"/>
      <c r="K140" s="12242"/>
    </row>
    <row r="141" ht="22.5" customHeight="1">
      <c r="A141" s="12243" t="s">
        <v>675</v>
      </c>
      <c r="B141" s="12244" t="s">
        <v>676</v>
      </c>
      <c r="C141" s="12245" t="s">
        <v>125</v>
      </c>
      <c r="D141" s="1555">
        <v>0</v>
      </c>
      <c r="E141" s="12246"/>
      <c r="F141" s="12247"/>
      <c r="G141" s="12248"/>
      <c r="H141" s="12249"/>
      <c r="I141" s="12250"/>
      <c r="J141" s="12251"/>
      <c r="K141" s="12252"/>
    </row>
    <row r="142" ht="22.5" customHeight="1">
      <c r="A142" s="12253"/>
      <c r="B142" s="12254"/>
      <c r="C142" s="12255" t="s">
        <v>126</v>
      </c>
      <c r="D142" s="4104">
        <v>0</v>
      </c>
      <c r="E142" s="12256"/>
      <c r="F142" s="12257"/>
      <c r="G142" s="12258"/>
      <c r="H142" s="12259"/>
      <c r="I142" s="12260"/>
      <c r="J142" s="12261"/>
      <c r="K142" s="12262"/>
    </row>
    <row r="143" ht="22.5" customHeight="1">
      <c r="A143" s="12263"/>
      <c r="B143" s="12264"/>
      <c r="C143" s="12265" t="s">
        <v>83</v>
      </c>
      <c r="D143" s="349">
        <f>IF(D142=0,0,ROUND((D141/D142-1)*100,2))</f>
        <v>0</v>
      </c>
      <c r="E143" s="12266" t="s">
        <v>22</v>
      </c>
      <c r="F143" s="12267">
        <v>0</v>
      </c>
      <c r="G143" s="12268">
        <v>10</v>
      </c>
      <c r="H143" s="12269" t="s">
        <v>23</v>
      </c>
      <c r="I143" s="12270"/>
      <c r="J143" s="12271"/>
      <c r="K143" s="12272"/>
    </row>
    <row r="144" ht="22.5" customHeight="1">
      <c r="A144" s="12273"/>
      <c r="B144" s="12274"/>
      <c r="C144" s="12275" t="s">
        <v>131</v>
      </c>
      <c r="D144" s="12276">
        <v>0</v>
      </c>
      <c r="E144" s="12277" t="s">
        <v>22</v>
      </c>
      <c r="F144" s="12278">
        <f>IF(D141&lt;=D142,D141,D142)</f>
        <v>0</v>
      </c>
      <c r="G144" s="12279">
        <f>IF(D142&gt;=D141,D142,D141)</f>
        <v>0</v>
      </c>
      <c r="H144" s="12280" t="s">
        <v>23</v>
      </c>
      <c r="I144" s="12281"/>
      <c r="J144" s="12282"/>
      <c r="K144" s="12283"/>
    </row>
    <row r="145" ht="22.5" customHeight="1">
      <c r="A145" s="12284" t="s">
        <v>360</v>
      </c>
      <c r="B145" s="12285" t="s">
        <v>677</v>
      </c>
      <c r="C145" s="12286" t="s">
        <v>80</v>
      </c>
      <c r="D145" s="695">
        <v>0</v>
      </c>
      <c r="E145" s="12287"/>
      <c r="F145" s="12288"/>
      <c r="G145" s="12289"/>
      <c r="H145" s="12290"/>
      <c r="I145" s="12291"/>
      <c r="J145" s="12292"/>
      <c r="K145" s="12293"/>
    </row>
    <row r="146" ht="22.5" customHeight="1">
      <c r="A146" s="12294"/>
      <c r="B146" s="12295"/>
      <c r="C146" s="12296" t="s">
        <v>82</v>
      </c>
      <c r="D146" s="349">
        <v>0</v>
      </c>
      <c r="E146" s="12297"/>
      <c r="F146" s="12298"/>
      <c r="G146" s="12299"/>
      <c r="H146" s="12300"/>
      <c r="I146" s="12301"/>
      <c r="J146" s="12302"/>
      <c r="K146" s="12303"/>
    </row>
    <row r="147" ht="22.5" customHeight="1">
      <c r="A147" s="12304"/>
      <c r="B147" s="12305"/>
      <c r="C147" s="12306" t="s">
        <v>83</v>
      </c>
      <c r="D147" s="349">
        <f>IF(D146=0,0,ROUND((D145/D146-1)*100,2))</f>
        <v>0</v>
      </c>
      <c r="E147" s="12307" t="s">
        <v>22</v>
      </c>
      <c r="F147" s="12308">
        <v>2</v>
      </c>
      <c r="G147" s="12309">
        <v>20</v>
      </c>
      <c r="H147" s="12310" t="s">
        <v>23</v>
      </c>
      <c r="I147" s="12311"/>
      <c r="J147" s="12312"/>
      <c r="K147" s="12313"/>
    </row>
    <row r="148" ht="22.5" customHeight="1">
      <c r="A148" s="12314" t="s">
        <v>678</v>
      </c>
      <c r="B148" s="12315" t="s">
        <v>679</v>
      </c>
      <c r="C148" s="12316" t="s">
        <v>125</v>
      </c>
      <c r="D148" s="349">
        <v>0</v>
      </c>
      <c r="E148" s="12317"/>
      <c r="F148" s="12318"/>
      <c r="G148" s="12319"/>
      <c r="H148" s="12320"/>
      <c r="I148" s="12321"/>
      <c r="J148" s="12322"/>
      <c r="K148" s="12323"/>
    </row>
    <row r="149" ht="24" customHeight="1">
      <c r="A149" s="12324"/>
      <c r="B149" s="12325"/>
      <c r="C149" s="12326" t="s">
        <v>82</v>
      </c>
      <c r="D149" s="349">
        <v>0</v>
      </c>
      <c r="E149" s="12327"/>
      <c r="F149" s="12328"/>
      <c r="G149" s="12329"/>
      <c r="H149" s="12330"/>
      <c r="I149" s="12331"/>
      <c r="J149" s="12332"/>
      <c r="K149" s="12333"/>
    </row>
    <row r="150" ht="24" customHeight="1">
      <c r="A150" s="12334"/>
      <c r="B150" s="12335"/>
      <c r="C150" s="12336" t="s">
        <v>83</v>
      </c>
      <c r="D150" s="349">
        <f>IF(D149=0,0,ROUND((D148/D149-1)*100,2))</f>
        <v>0</v>
      </c>
      <c r="E150" s="12337" t="s">
        <v>22</v>
      </c>
      <c r="F150" s="12338">
        <v>-20</v>
      </c>
      <c r="G150" s="12339">
        <v>10</v>
      </c>
      <c r="H150" s="12340" t="s">
        <v>23</v>
      </c>
      <c r="I150" s="12341"/>
      <c r="J150" s="12342"/>
      <c r="K150" s="12343"/>
    </row>
    <row r="151" ht="24" customHeight="1">
      <c r="A151" s="12344"/>
      <c r="B151" s="12345"/>
      <c r="C151" s="12346" t="s">
        <v>680</v>
      </c>
      <c r="D151" s="349">
        <f>IF(D152+D156+D159=0,0,ROUND(D148/(D152+D156+D159)*100,2))</f>
        <v>0</v>
      </c>
      <c r="E151" s="12347" t="s">
        <v>22</v>
      </c>
      <c r="F151" s="12348">
        <v>50</v>
      </c>
      <c r="G151" s="12349">
        <v>99</v>
      </c>
      <c r="H151" s="12350" t="s">
        <v>23</v>
      </c>
      <c r="I151" s="12351"/>
      <c r="J151" s="12352"/>
      <c r="K151" s="12353"/>
    </row>
    <row r="152" ht="24" customHeight="1">
      <c r="A152" s="12354" t="s">
        <v>681</v>
      </c>
      <c r="B152" s="12355" t="s">
        <v>682</v>
      </c>
      <c r="C152" s="12356" t="s">
        <v>125</v>
      </c>
      <c r="D152" s="1555">
        <v>0</v>
      </c>
      <c r="E152" s="12357"/>
      <c r="F152" s="12358"/>
      <c r="G152" s="12359"/>
      <c r="H152" s="12360"/>
      <c r="I152" s="12361"/>
      <c r="J152" s="12362"/>
      <c r="K152" s="12363"/>
    </row>
    <row r="153" ht="24" customHeight="1">
      <c r="A153" s="12364"/>
      <c r="B153" s="12365"/>
      <c r="C153" s="12366" t="s">
        <v>82</v>
      </c>
      <c r="D153" s="1555">
        <v>0</v>
      </c>
      <c r="E153" s="12367"/>
      <c r="F153" s="12368"/>
      <c r="G153" s="12369"/>
      <c r="H153" s="12370"/>
      <c r="I153" s="12371"/>
      <c r="J153" s="12372"/>
      <c r="K153" s="12373"/>
    </row>
    <row r="154" ht="24" customHeight="1">
      <c r="A154" s="12374"/>
      <c r="B154" s="12375"/>
      <c r="C154" s="12376" t="s">
        <v>83</v>
      </c>
      <c r="D154" s="349">
        <f>IF(D153=0,0,ROUND((D152/D153-1)*100,2))</f>
        <v>0</v>
      </c>
      <c r="E154" s="12377" t="s">
        <v>22</v>
      </c>
      <c r="F154" s="12378">
        <v>-20</v>
      </c>
      <c r="G154" s="12379">
        <v>10</v>
      </c>
      <c r="H154" s="12380" t="s">
        <v>23</v>
      </c>
      <c r="I154" s="12381"/>
      <c r="J154" s="12382"/>
      <c r="K154" s="12383"/>
    </row>
    <row r="155" ht="24" customHeight="1">
      <c r="A155" s="12384"/>
      <c r="B155" s="12385"/>
      <c r="C155" s="12386" t="s">
        <v>683</v>
      </c>
      <c r="D155" s="349">
        <f>IF(D148=0,0,ROUND(D152/D148*100,2))</f>
        <v>0</v>
      </c>
      <c r="E155" s="12387" t="s">
        <v>22</v>
      </c>
      <c r="F155" s="12388">
        <v>60</v>
      </c>
      <c r="G155" s="12389">
        <v>99</v>
      </c>
      <c r="H155" s="12390" t="s">
        <v>23</v>
      </c>
      <c r="I155" s="12391"/>
      <c r="J155" s="12392"/>
      <c r="K155" s="12393"/>
    </row>
    <row r="156" ht="24" customHeight="1">
      <c r="A156" s="12394" t="s">
        <v>684</v>
      </c>
      <c r="B156" s="12395" t="s">
        <v>685</v>
      </c>
      <c r="C156" s="12396" t="s">
        <v>125</v>
      </c>
      <c r="D156" s="1555">
        <v>0</v>
      </c>
      <c r="E156" s="12397"/>
      <c r="F156" s="12398"/>
      <c r="G156" s="12399"/>
      <c r="H156" s="12400"/>
      <c r="I156" s="12401"/>
      <c r="J156" s="12402"/>
      <c r="K156" s="12403"/>
    </row>
    <row r="157" ht="24" customHeight="1">
      <c r="A157" s="12404"/>
      <c r="B157" s="12405"/>
      <c r="C157" s="12406" t="s">
        <v>82</v>
      </c>
      <c r="D157" s="1555">
        <v>0</v>
      </c>
      <c r="E157" s="12407"/>
      <c r="F157" s="12408"/>
      <c r="G157" s="12409"/>
      <c r="H157" s="12410"/>
      <c r="I157" s="12411"/>
      <c r="J157" s="12412"/>
      <c r="K157" s="12413"/>
    </row>
    <row r="158" ht="24" customHeight="1">
      <c r="A158" s="12414"/>
      <c r="B158" s="12415"/>
      <c r="C158" s="12416" t="s">
        <v>83</v>
      </c>
      <c r="D158" s="349">
        <f>IF(D157=0,0,ROUND((D156/D157-1)*100,2))</f>
        <v>0</v>
      </c>
      <c r="E158" s="12417" t="s">
        <v>22</v>
      </c>
      <c r="F158" s="12418">
        <v>-20</v>
      </c>
      <c r="G158" s="12419">
        <v>10</v>
      </c>
      <c r="H158" s="12420" t="s">
        <v>23</v>
      </c>
      <c r="I158" s="12421"/>
      <c r="J158" s="12422"/>
      <c r="K158" s="12423"/>
    </row>
    <row r="159" ht="24" customHeight="1">
      <c r="A159" s="12424" t="s">
        <v>686</v>
      </c>
      <c r="B159" s="12425" t="s">
        <v>687</v>
      </c>
      <c r="C159" s="12426" t="s">
        <v>125</v>
      </c>
      <c r="D159" s="1555">
        <v>0</v>
      </c>
      <c r="E159" s="12427"/>
      <c r="F159" s="12428"/>
      <c r="G159" s="12429"/>
      <c r="H159" s="12430"/>
      <c r="I159" s="12431"/>
      <c r="J159" s="12432"/>
      <c r="K159" s="12433"/>
    </row>
    <row r="160" ht="24" customHeight="1">
      <c r="A160" s="12434"/>
      <c r="B160" s="12435"/>
      <c r="C160" s="12436" t="s">
        <v>82</v>
      </c>
      <c r="D160" s="1555">
        <v>0</v>
      </c>
      <c r="E160" s="12437"/>
      <c r="F160" s="12438"/>
      <c r="G160" s="12439"/>
      <c r="H160" s="12440"/>
      <c r="I160" s="12441"/>
      <c r="J160" s="12442"/>
      <c r="K160" s="12443"/>
    </row>
    <row r="161" ht="24" customHeight="1">
      <c r="A161" s="12444"/>
      <c r="B161" s="12445"/>
      <c r="C161" s="12446" t="s">
        <v>83</v>
      </c>
      <c r="D161" s="349">
        <f>IF(D160=0,0,ROUND((D159/D160-1)*100,2))</f>
        <v>0</v>
      </c>
      <c r="E161" s="12447" t="s">
        <v>22</v>
      </c>
      <c r="F161" s="12448">
        <v>-20</v>
      </c>
      <c r="G161" s="12449">
        <v>10</v>
      </c>
      <c r="H161" s="12450" t="s">
        <v>23</v>
      </c>
      <c r="I161" s="12451"/>
      <c r="J161" s="12452"/>
      <c r="K161" s="12453"/>
    </row>
    <row r="162" ht="24" customHeight="1">
      <c r="A162" s="12454" t="s">
        <v>688</v>
      </c>
      <c r="B162" s="12455" t="s">
        <v>689</v>
      </c>
      <c r="C162" s="12456" t="s">
        <v>125</v>
      </c>
      <c r="D162" s="1555">
        <v>0</v>
      </c>
      <c r="E162" s="12457"/>
      <c r="F162" s="12458"/>
      <c r="G162" s="12459"/>
      <c r="H162" s="12460"/>
      <c r="I162" s="12461"/>
      <c r="J162" s="12462"/>
      <c r="K162" s="12463"/>
    </row>
    <row r="163" ht="24" customHeight="1">
      <c r="A163" s="12464"/>
      <c r="B163" s="12465"/>
      <c r="C163" s="12466" t="s">
        <v>82</v>
      </c>
      <c r="D163" s="1555">
        <v>0</v>
      </c>
      <c r="E163" s="12467"/>
      <c r="F163" s="12468"/>
      <c r="G163" s="12469"/>
      <c r="H163" s="12470"/>
      <c r="I163" s="12471"/>
      <c r="J163" s="12472"/>
      <c r="K163" s="12473"/>
    </row>
    <row r="164" ht="24" customHeight="1">
      <c r="A164" s="12474"/>
      <c r="B164" s="12475"/>
      <c r="C164" s="12476" t="s">
        <v>83</v>
      </c>
      <c r="D164" s="684">
        <f>IF(D163=0,0,ROUND((D162/D163-1)*100,2))</f>
        <v>0</v>
      </c>
      <c r="E164" s="12477" t="s">
        <v>22</v>
      </c>
      <c r="F164" s="12478">
        <v>-20</v>
      </c>
      <c r="G164" s="12479">
        <v>10</v>
      </c>
      <c r="H164" s="12480" t="s">
        <v>23</v>
      </c>
      <c r="I164" s="12481"/>
      <c r="J164" s="12482"/>
      <c r="K164" s="12483"/>
    </row>
    <row r="165" ht="24" customHeight="1">
      <c r="A165" s="12484" t="s">
        <v>161</v>
      </c>
      <c r="B165" s="12485"/>
      <c r="C165" s="12486"/>
      <c r="D165" s="12487"/>
      <c r="E165" s="12488"/>
      <c r="F165" s="12489"/>
      <c r="G165" s="12490"/>
      <c r="H165" s="12491"/>
      <c r="I165" s="12492"/>
      <c r="J165" s="12493"/>
      <c r="K165" s="12494"/>
    </row>
    <row r="166" ht="57" customHeight="1">
      <c r="A166" s="12495" t="s">
        <v>690</v>
      </c>
      <c r="B166" s="12496" t="s">
        <v>691</v>
      </c>
      <c r="C166" s="12497" t="s">
        <v>164</v>
      </c>
      <c r="D166" s="349">
        <f>IF((D126-D130)-D134=0,0,ROUND(D141/((D126-D130)-D134)*100,2))</f>
        <v>0</v>
      </c>
      <c r="E166" s="12498" t="s">
        <v>22</v>
      </c>
      <c r="F166" s="12499">
        <v>90</v>
      </c>
      <c r="G166" s="12500">
        <v>100</v>
      </c>
      <c r="H166" s="12501" t="s">
        <v>23</v>
      </c>
      <c r="I166" s="12502"/>
      <c r="J166" s="12503"/>
      <c r="K166" s="12504"/>
    </row>
    <row r="167" ht="24" customHeight="1">
      <c r="A167" s="12505" t="s">
        <v>167</v>
      </c>
      <c r="B167" s="12506" t="s">
        <v>692</v>
      </c>
      <c r="C167" s="12507" t="s">
        <v>80</v>
      </c>
      <c r="D167" s="349">
        <f>IF(D141=0,0,D145/D144)</f>
        <v>0</v>
      </c>
      <c r="E167" s="12508" t="s">
        <v>22</v>
      </c>
      <c r="F167" s="12509">
        <v>0</v>
      </c>
      <c r="G167" s="12510">
        <v>0</v>
      </c>
      <c r="H167" s="12511" t="s">
        <v>23</v>
      </c>
      <c r="I167" s="12512"/>
      <c r="J167" s="12513"/>
      <c r="K167" s="12514"/>
    </row>
    <row r="168" ht="24" customHeight="1">
      <c r="A168" s="12515"/>
      <c r="B168" s="12516"/>
      <c r="C168" s="12517" t="s">
        <v>82</v>
      </c>
      <c r="D168" s="349">
        <v>0</v>
      </c>
      <c r="E168" s="12518"/>
      <c r="F168" s="12519"/>
      <c r="G168" s="12520"/>
      <c r="H168" s="12521"/>
      <c r="I168" s="12522"/>
      <c r="J168" s="12523"/>
      <c r="K168" s="12524"/>
    </row>
    <row r="169" ht="24" customHeight="1">
      <c r="A169" s="12525"/>
      <c r="B169" s="12526"/>
      <c r="C169" s="12527" t="s">
        <v>83</v>
      </c>
      <c r="D169" s="349">
        <f>IF(D168=0,0,ROUND((D167/D168-1)*100,2))</f>
        <v>0</v>
      </c>
      <c r="E169" s="12528" t="s">
        <v>22</v>
      </c>
      <c r="F169" s="12529">
        <v>2</v>
      </c>
      <c r="G169" s="12530">
        <v>20</v>
      </c>
      <c r="H169" s="12531" t="s">
        <v>23</v>
      </c>
      <c r="I169" s="12532"/>
      <c r="J169" s="12533"/>
      <c r="K169" s="12534"/>
    </row>
    <row r="170" ht="24" customHeight="1">
      <c r="A170" s="12535" t="s">
        <v>173</v>
      </c>
      <c r="B170" s="12536" t="s">
        <v>598</v>
      </c>
      <c r="C170" s="12537" t="s">
        <v>80</v>
      </c>
      <c r="D170" s="349">
        <v>0</v>
      </c>
      <c r="E170" s="12538" t="s">
        <v>22</v>
      </c>
      <c r="F170" s="12539">
        <v>0.5</v>
      </c>
      <c r="G170" s="12540">
        <v>3.1</v>
      </c>
      <c r="H170" s="12541" t="s">
        <v>23</v>
      </c>
      <c r="I170" s="12542"/>
      <c r="J170" s="12543"/>
      <c r="K170" s="12544"/>
    </row>
    <row r="171" ht="24" customHeight="1">
      <c r="A171" s="12545"/>
      <c r="B171" s="12546"/>
      <c r="C171" s="12547" t="s">
        <v>82</v>
      </c>
      <c r="D171" s="349">
        <v>0</v>
      </c>
      <c r="E171" s="12548"/>
      <c r="F171" s="12549"/>
      <c r="G171" s="12550"/>
      <c r="H171" s="12551"/>
      <c r="I171" s="12552"/>
      <c r="J171" s="12553"/>
      <c r="K171" s="12554"/>
    </row>
    <row r="172" ht="24" customHeight="1">
      <c r="A172" s="12555" t="s">
        <v>693</v>
      </c>
      <c r="B172" s="12556" t="s">
        <v>694</v>
      </c>
      <c r="C172" s="12557" t="s">
        <v>80</v>
      </c>
      <c r="D172" s="349">
        <f>IF(D148=0,0,D85/D148)</f>
        <v>0</v>
      </c>
      <c r="E172" s="12558"/>
      <c r="F172" s="12559"/>
      <c r="G172" s="12560"/>
      <c r="H172" s="12561"/>
      <c r="I172" s="12562"/>
      <c r="J172" s="12563"/>
      <c r="K172" s="12564"/>
    </row>
    <row r="173" ht="24" customHeight="1">
      <c r="A173" s="12565"/>
      <c r="B173" s="12566"/>
      <c r="C173" s="12567" t="s">
        <v>82</v>
      </c>
      <c r="D173" s="349">
        <f>IF(D149=0,0,D87/D149)</f>
        <v>0</v>
      </c>
      <c r="E173" s="12568"/>
      <c r="F173" s="12569"/>
      <c r="G173" s="12570"/>
      <c r="H173" s="12571"/>
      <c r="I173" s="12572"/>
      <c r="J173" s="12573"/>
      <c r="K173" s="12574"/>
    </row>
    <row r="174" ht="24" customHeight="1">
      <c r="A174" s="12575"/>
      <c r="B174" s="12576"/>
      <c r="C174" s="12577" t="s">
        <v>83</v>
      </c>
      <c r="D174" s="349">
        <f>IF(D173=0,0,ROUND((D172/D173-1)*100,2))</f>
        <v>0</v>
      </c>
      <c r="E174" s="12578" t="s">
        <v>22</v>
      </c>
      <c r="F174" s="12579">
        <v>-5</v>
      </c>
      <c r="G174" s="12580">
        <v>10</v>
      </c>
      <c r="H174" s="12581" t="s">
        <v>23</v>
      </c>
      <c r="I174" s="12582"/>
      <c r="J174" s="12583"/>
      <c r="K174" s="12584"/>
    </row>
    <row r="175" ht="24" customHeight="1">
      <c r="A175" s="12585" t="s">
        <v>695</v>
      </c>
      <c r="B175" s="12586" t="s">
        <v>696</v>
      </c>
      <c r="C175" s="12587" t="s">
        <v>80</v>
      </c>
      <c r="D175" s="349">
        <f>IF(D152=0,0,D90/D152)</f>
        <v>0</v>
      </c>
      <c r="E175" s="12588" t="s">
        <v>22</v>
      </c>
      <c r="F175" s="12589">
        <v>5000</v>
      </c>
      <c r="G175" s="12590">
        <v>30000</v>
      </c>
      <c r="H175" s="12591" t="s">
        <v>23</v>
      </c>
      <c r="I175" s="12592"/>
      <c r="J175" s="12593"/>
      <c r="K175" s="12594"/>
    </row>
    <row r="176" ht="24" customHeight="1">
      <c r="A176" s="12595"/>
      <c r="B176" s="12596"/>
      <c r="C176" s="12597" t="s">
        <v>82</v>
      </c>
      <c r="D176" s="349">
        <f>IF(D153=0,0,D92/D153)</f>
        <v>0</v>
      </c>
      <c r="E176" s="12598"/>
      <c r="F176" s="12599"/>
      <c r="G176" s="12600"/>
      <c r="H176" s="12601"/>
      <c r="I176" s="12602"/>
      <c r="J176" s="12603"/>
      <c r="K176" s="12604"/>
    </row>
    <row r="177" ht="24" customHeight="1">
      <c r="A177" s="12605"/>
      <c r="B177" s="12606"/>
      <c r="C177" s="12607" t="s">
        <v>83</v>
      </c>
      <c r="D177" s="349">
        <f>IF(D176=0,0,ROUND((D175/D176-1)*100,2))</f>
        <v>0</v>
      </c>
      <c r="E177" s="12608" t="s">
        <v>22</v>
      </c>
      <c r="F177" s="12609">
        <v>-5</v>
      </c>
      <c r="G177" s="12610">
        <v>10</v>
      </c>
      <c r="H177" s="12611" t="s">
        <v>23</v>
      </c>
      <c r="I177" s="12612"/>
      <c r="J177" s="12613"/>
      <c r="K177" s="12614"/>
    </row>
    <row r="178" ht="24" customHeight="1">
      <c r="A178" s="12615" t="s">
        <v>697</v>
      </c>
      <c r="B178" s="12616" t="s">
        <v>698</v>
      </c>
      <c r="C178" s="12617" t="s">
        <v>80</v>
      </c>
      <c r="D178" s="349">
        <f>IF(D156=0,0,D95/D156)</f>
        <v>0</v>
      </c>
      <c r="E178" s="12618" t="s">
        <v>22</v>
      </c>
      <c r="F178" s="12619">
        <v>30000</v>
      </c>
      <c r="G178" s="12620">
        <v>70000</v>
      </c>
      <c r="H178" s="12621" t="s">
        <v>23</v>
      </c>
      <c r="I178" s="12622"/>
      <c r="J178" s="12623"/>
      <c r="K178" s="12624"/>
    </row>
    <row r="179" ht="24" customHeight="1">
      <c r="A179" s="12625"/>
      <c r="B179" s="12626"/>
      <c r="C179" s="12627" t="s">
        <v>82</v>
      </c>
      <c r="D179" s="349">
        <f>IF(D157=0,0,D97/D157)</f>
        <v>0</v>
      </c>
      <c r="E179" s="12628"/>
      <c r="F179" s="12629"/>
      <c r="G179" s="12630"/>
      <c r="H179" s="12631"/>
      <c r="I179" s="12632"/>
      <c r="J179" s="12633"/>
      <c r="K179" s="12634"/>
    </row>
    <row r="180" ht="24" customHeight="1">
      <c r="A180" s="12635"/>
      <c r="B180" s="12636"/>
      <c r="C180" s="12637" t="s">
        <v>83</v>
      </c>
      <c r="D180" s="349">
        <f>IF(D179=0,0,ROUND((D178/D179-1)*100,2))</f>
        <v>0</v>
      </c>
      <c r="E180" s="12638" t="s">
        <v>22</v>
      </c>
      <c r="F180" s="12639">
        <v>-5</v>
      </c>
      <c r="G180" s="12640">
        <v>10</v>
      </c>
      <c r="H180" s="12641" t="s">
        <v>23</v>
      </c>
      <c r="I180" s="12642"/>
      <c r="J180" s="12643"/>
      <c r="K180" s="12644"/>
    </row>
    <row r="181" ht="24" customHeight="1">
      <c r="A181" s="12645" t="s">
        <v>699</v>
      </c>
      <c r="B181" s="12646" t="s">
        <v>700</v>
      </c>
      <c r="C181" s="12647" t="s">
        <v>80</v>
      </c>
      <c r="D181" s="349">
        <f>IF(D159=0,0,D104/D159)</f>
        <v>0</v>
      </c>
      <c r="E181" s="12648" t="s">
        <v>22</v>
      </c>
      <c r="F181" s="12649">
        <v>1000000</v>
      </c>
      <c r="G181" s="12650">
        <v>1100000</v>
      </c>
      <c r="H181" s="12651" t="s">
        <v>23</v>
      </c>
      <c r="I181" s="12652"/>
      <c r="J181" s="12653"/>
      <c r="K181" s="12654"/>
    </row>
    <row r="182" ht="24" customHeight="1">
      <c r="A182" s="12655"/>
      <c r="B182" s="12656"/>
      <c r="C182" s="12657" t="s">
        <v>82</v>
      </c>
      <c r="D182" s="349">
        <f>IF(D160=0,0,D105/D160)</f>
        <v>0</v>
      </c>
      <c r="E182" s="12658"/>
      <c r="F182" s="12659"/>
      <c r="G182" s="12660"/>
      <c r="H182" s="12661"/>
      <c r="I182" s="12662"/>
      <c r="J182" s="12663"/>
      <c r="K182" s="12664"/>
    </row>
    <row r="183" ht="24" customHeight="1">
      <c r="A183" s="12665"/>
      <c r="B183" s="12666"/>
      <c r="C183" s="12667" t="s">
        <v>83</v>
      </c>
      <c r="D183" s="349">
        <f>IF(D182=0,0,ROUND((D181/D182-1)*100,2))</f>
        <v>0</v>
      </c>
      <c r="E183" s="12668" t="s">
        <v>22</v>
      </c>
      <c r="F183" s="12669">
        <v>0</v>
      </c>
      <c r="G183" s="12670">
        <v>10</v>
      </c>
      <c r="H183" s="12671" t="s">
        <v>23</v>
      </c>
      <c r="I183" s="12672"/>
      <c r="J183" s="12673"/>
      <c r="K183" s="12674"/>
    </row>
    <row r="184" ht="24" customHeight="1">
      <c r="A184" s="12675" t="s">
        <v>701</v>
      </c>
      <c r="B184" s="12676" t="s">
        <v>696</v>
      </c>
      <c r="C184" s="12677" t="s">
        <v>80</v>
      </c>
      <c r="D184" s="349">
        <f>IF(D162=0,0,D118/D162)</f>
        <v>0</v>
      </c>
      <c r="E184" s="12678" t="s">
        <v>22</v>
      </c>
      <c r="F184" s="12679">
        <v>20000</v>
      </c>
      <c r="G184" s="12680">
        <v>85000</v>
      </c>
      <c r="H184" s="12681" t="s">
        <v>23</v>
      </c>
      <c r="I184" s="12682"/>
      <c r="J184" s="12683"/>
      <c r="K184" s="12684"/>
    </row>
    <row r="185" ht="24" customHeight="1">
      <c r="A185" s="12685"/>
      <c r="B185" s="12686"/>
      <c r="C185" s="12687" t="s">
        <v>82</v>
      </c>
      <c r="D185" s="349">
        <f>IF(D163=0,0,D120/D163)</f>
        <v>0</v>
      </c>
      <c r="E185" s="12688"/>
      <c r="F185" s="12689"/>
      <c r="G185" s="12690"/>
      <c r="H185" s="12691"/>
      <c r="I185" s="12692"/>
      <c r="J185" s="12693"/>
      <c r="K185" s="12694"/>
    </row>
    <row r="186" ht="24" customHeight="1">
      <c r="A186" s="12695"/>
      <c r="B186" s="12696"/>
      <c r="C186" s="12697" t="s">
        <v>83</v>
      </c>
      <c r="D186" s="684">
        <f>IF(D185=0,0,ROUND((D184/D185-1)*100,2))</f>
        <v>0</v>
      </c>
      <c r="E186" s="12698" t="s">
        <v>22</v>
      </c>
      <c r="F186" s="12699">
        <v>-5</v>
      </c>
      <c r="G186" s="12700">
        <v>10</v>
      </c>
      <c r="H186" s="12701" t="s">
        <v>23</v>
      </c>
      <c r="I186" s="12702"/>
      <c r="J186" s="12703"/>
      <c r="K186" s="12704"/>
    </row>
    <row r="187" ht="24" customHeight="1">
      <c r="A187" s="12705" t="s">
        <v>368</v>
      </c>
      <c r="B187" s="12706" t="s">
        <v>328</v>
      </c>
      <c r="C187" s="12707" t="s">
        <v>329</v>
      </c>
      <c r="D187" s="695">
        <v>0</v>
      </c>
      <c r="E187" s="12708"/>
      <c r="F187" s="12709"/>
      <c r="G187" s="12710"/>
      <c r="H187" s="12711"/>
      <c r="I187" s="12712"/>
      <c r="J187" s="12713"/>
      <c r="K187" s="12714"/>
    </row>
    <row r="188" ht="24" customHeight="1">
      <c r="A188" s="12715"/>
      <c r="B188" s="12716"/>
      <c r="C188" s="12717" t="s">
        <v>330</v>
      </c>
      <c r="D188" s="349">
        <v>0</v>
      </c>
      <c r="E188" s="12718"/>
      <c r="F188" s="12719"/>
      <c r="G188" s="12720"/>
      <c r="H188" s="12721"/>
      <c r="I188" s="12722"/>
      <c r="J188" s="12723"/>
      <c r="K188" s="12724"/>
    </row>
    <row r="189" ht="24" customHeight="1">
      <c r="A189" s="12725"/>
      <c r="B189" s="12726"/>
      <c r="C189" s="12727" t="s">
        <v>21</v>
      </c>
      <c r="D189" s="349">
        <f>D187-D188</f>
        <v>0</v>
      </c>
      <c r="E189" s="12728" t="s">
        <v>22</v>
      </c>
      <c r="F189" s="12729">
        <v>0</v>
      </c>
      <c r="G189" s="12730">
        <v>0</v>
      </c>
      <c r="H189" s="12731" t="s">
        <v>23</v>
      </c>
      <c r="I189" s="12732"/>
      <c r="J189" s="12733"/>
      <c r="K189" s="12734"/>
    </row>
    <row r="190" ht="24" customHeight="1">
      <c r="A190" s="12735" t="s">
        <v>702</v>
      </c>
      <c r="B190" s="12736" t="s">
        <v>703</v>
      </c>
      <c r="C190" s="12737" t="s">
        <v>80</v>
      </c>
      <c r="D190" s="349">
        <v>0</v>
      </c>
      <c r="E190" s="12738" t="s">
        <v>22</v>
      </c>
      <c r="F190" s="12739">
        <v>0.2</v>
      </c>
      <c r="G190" s="12740">
        <v>1.2</v>
      </c>
      <c r="H190" s="12741" t="s">
        <v>23</v>
      </c>
      <c r="I190" s="12742"/>
      <c r="J190" s="12743"/>
      <c r="K190" s="12744"/>
    </row>
    <row r="191" ht="24" customHeight="1">
      <c r="A191" s="12745"/>
      <c r="B191" s="12746"/>
      <c r="C191" s="12747" t="s">
        <v>82</v>
      </c>
      <c r="D191" s="349">
        <v>0</v>
      </c>
      <c r="E191" s="12748"/>
      <c r="F191" s="12749"/>
      <c r="G191" s="12750"/>
      <c r="H191" s="12751"/>
      <c r="I191" s="12752"/>
      <c r="J191" s="12753"/>
      <c r="K191" s="12754"/>
    </row>
    <row r="192" ht="24" customHeight="1">
      <c r="A192" s="12755"/>
      <c r="B192" s="12756"/>
      <c r="C192" s="12757" t="s">
        <v>187</v>
      </c>
      <c r="D192" s="349">
        <f>D190-D191</f>
        <v>0</v>
      </c>
      <c r="E192" s="12758" t="s">
        <v>22</v>
      </c>
      <c r="F192" s="12759">
        <v>-0.2</v>
      </c>
      <c r="G192" s="12760">
        <v>0.2</v>
      </c>
      <c r="H192" s="12761" t="s">
        <v>23</v>
      </c>
      <c r="I192" s="12762"/>
      <c r="J192" s="12763"/>
      <c r="K192" s="12764"/>
    </row>
    <row r="193" ht="24" customHeight="1">
      <c r="A193" s="12765" t="s">
        <v>704</v>
      </c>
      <c r="B193" s="12766" t="s">
        <v>332</v>
      </c>
      <c r="C193" s="12767" t="s">
        <v>203</v>
      </c>
      <c r="D193" s="349">
        <v>0</v>
      </c>
      <c r="E193" s="12768"/>
      <c r="F193" s="12769"/>
      <c r="G193" s="12770"/>
      <c r="H193" s="12771"/>
      <c r="I193" s="12772"/>
      <c r="J193" s="12773"/>
      <c r="K193" s="12774"/>
    </row>
    <row r="194" ht="24" customHeight="1">
      <c r="A194" s="12775"/>
      <c r="B194" s="12776"/>
      <c r="C194" s="12777" t="s">
        <v>204</v>
      </c>
      <c r="D194" s="349">
        <v>0</v>
      </c>
      <c r="E194" s="12778"/>
      <c r="F194" s="12779"/>
      <c r="G194" s="12780"/>
      <c r="H194" s="12781"/>
      <c r="I194" s="12782"/>
      <c r="J194" s="12783"/>
      <c r="K194" s="12784"/>
    </row>
    <row r="195" ht="24" customHeight="1">
      <c r="A195" s="12785"/>
      <c r="B195" s="12786"/>
      <c r="C195" s="12787" t="s">
        <v>21</v>
      </c>
      <c r="D195" s="684">
        <f>D193-D194</f>
        <v>0</v>
      </c>
      <c r="E195" s="12788" t="s">
        <v>22</v>
      </c>
      <c r="F195" s="12789">
        <v>0</v>
      </c>
      <c r="G195" s="12790">
        <v>0</v>
      </c>
      <c r="H195" s="12791" t="s">
        <v>23</v>
      </c>
      <c r="I195" s="12792"/>
      <c r="J195" s="12793"/>
      <c r="K195" s="12794"/>
    </row>
    <row r="196" ht="24" customHeight="1">
      <c r="A196" s="12795" t="s">
        <v>523</v>
      </c>
      <c r="B196" s="12796"/>
      <c r="C196" s="12797"/>
      <c r="D196" s="12798"/>
      <c r="E196" s="12799"/>
      <c r="F196" s="12800"/>
      <c r="G196" s="12801"/>
      <c r="H196" s="12802"/>
      <c r="I196" s="12803"/>
      <c r="J196" s="12804"/>
      <c r="K196" s="12805"/>
    </row>
    <row r="197" ht="24" customHeight="1">
      <c r="A197" s="12806" t="s">
        <v>524</v>
      </c>
      <c r="B197" s="12807" t="s">
        <v>228</v>
      </c>
      <c r="C197" s="12808" t="s">
        <v>229</v>
      </c>
      <c r="D197" s="349">
        <v>0</v>
      </c>
      <c r="E197" s="12809" t="s">
        <v>22</v>
      </c>
      <c r="F197" s="12810">
        <v>0</v>
      </c>
      <c r="G197" s="12811">
        <v>0</v>
      </c>
      <c r="H197" s="12812" t="s">
        <v>23</v>
      </c>
      <c r="I197" s="12813"/>
      <c r="J197" s="12814"/>
      <c r="K197" s="12815"/>
    </row>
    <row r="198" ht="24" customHeight="1">
      <c r="A198" s="12816"/>
      <c r="B198" s="12817"/>
      <c r="C198" s="12818" t="s">
        <v>230</v>
      </c>
      <c r="D198" s="349">
        <v>0</v>
      </c>
      <c r="E198" s="12819" t="s">
        <v>22</v>
      </c>
      <c r="F198" s="12820">
        <v>0</v>
      </c>
      <c r="G198" s="12821">
        <v>0</v>
      </c>
      <c r="H198" s="12822" t="s">
        <v>23</v>
      </c>
      <c r="I198" s="12823"/>
      <c r="J198" s="12824"/>
      <c r="K198" s="12825"/>
    </row>
    <row r="199" ht="24" customHeight="1">
      <c r="A199" s="12826" t="s">
        <v>528</v>
      </c>
      <c r="B199" s="12827" t="s">
        <v>228</v>
      </c>
      <c r="C199" s="12828" t="s">
        <v>232</v>
      </c>
      <c r="D199" s="349">
        <v>0</v>
      </c>
      <c r="E199" s="12829" t="s">
        <v>22</v>
      </c>
      <c r="F199" s="12830">
        <v>0</v>
      </c>
      <c r="G199" s="12831">
        <v>0</v>
      </c>
      <c r="H199" s="12832" t="s">
        <v>23</v>
      </c>
      <c r="I199" s="12833"/>
      <c r="J199" s="12834"/>
      <c r="K199" s="12835"/>
    </row>
    <row r="200" ht="22.5" customHeight="1">
      <c r="A200" s="12836"/>
      <c r="B200" s="12837"/>
      <c r="C200" s="12838" t="s">
        <v>233</v>
      </c>
      <c r="D200" s="349">
        <v>0</v>
      </c>
      <c r="E200" s="12839" t="s">
        <v>22</v>
      </c>
      <c r="F200" s="12840">
        <v>0</v>
      </c>
      <c r="G200" s="12841">
        <v>0</v>
      </c>
      <c r="H200" s="12842" t="s">
        <v>23</v>
      </c>
      <c r="I200" s="12843"/>
      <c r="J200" s="12844"/>
      <c r="K200" s="12845"/>
    </row>
  </sheetData>
  <mergeCells>
    <mergeCell ref="A1:K1"/>
    <mergeCell ref="A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6:A18"/>
    <mergeCell ref="B16:B18"/>
    <mergeCell ref="A20:A24"/>
    <mergeCell ref="B20:B24"/>
    <mergeCell ref="A25:A27"/>
    <mergeCell ref="B25:B27"/>
    <mergeCell ref="A28:A30"/>
    <mergeCell ref="B28:B30"/>
    <mergeCell ref="A31:A33"/>
    <mergeCell ref="B31:B33"/>
    <mergeCell ref="A34:A38"/>
    <mergeCell ref="B34:B38"/>
    <mergeCell ref="A39:A43"/>
    <mergeCell ref="B39:B43"/>
    <mergeCell ref="A45:A49"/>
    <mergeCell ref="B45:B49"/>
    <mergeCell ref="A50:A54"/>
    <mergeCell ref="B50:B54"/>
    <mergeCell ref="A55:A59"/>
    <mergeCell ref="B55:B59"/>
    <mergeCell ref="A60:A65"/>
    <mergeCell ref="B60:B65"/>
    <mergeCell ref="A66:A70"/>
    <mergeCell ref="B66:B70"/>
    <mergeCell ref="A71:A75"/>
    <mergeCell ref="B71:B75"/>
    <mergeCell ref="A76:A78"/>
    <mergeCell ref="B76:B78"/>
    <mergeCell ref="A79:A83"/>
    <mergeCell ref="B79:B83"/>
    <mergeCell ref="A84:A88"/>
    <mergeCell ref="B84:B88"/>
    <mergeCell ref="A89:A93"/>
    <mergeCell ref="B89:B93"/>
    <mergeCell ref="A94:A98"/>
    <mergeCell ref="B94:B98"/>
    <mergeCell ref="A99:A103"/>
    <mergeCell ref="B99:B103"/>
    <mergeCell ref="A104:A105"/>
    <mergeCell ref="B104:B105"/>
    <mergeCell ref="A106:A110"/>
    <mergeCell ref="B106:B110"/>
    <mergeCell ref="A111:A116"/>
    <mergeCell ref="B111:B116"/>
    <mergeCell ref="A117:A121"/>
    <mergeCell ref="B117:B121"/>
    <mergeCell ref="A122:A124"/>
    <mergeCell ref="B122:B124"/>
    <mergeCell ref="A126:A129"/>
    <mergeCell ref="B126:B129"/>
    <mergeCell ref="A130:A133"/>
    <mergeCell ref="B130:B133"/>
    <mergeCell ref="A134:A136"/>
    <mergeCell ref="B134:B136"/>
    <mergeCell ref="A137:A140"/>
    <mergeCell ref="B137:B140"/>
    <mergeCell ref="A141:A144"/>
    <mergeCell ref="B141:B144"/>
    <mergeCell ref="A145:A147"/>
    <mergeCell ref="B145:B147"/>
    <mergeCell ref="A148:A151"/>
    <mergeCell ref="B148:B151"/>
    <mergeCell ref="A152:A155"/>
    <mergeCell ref="B152:B155"/>
    <mergeCell ref="A156:A158"/>
    <mergeCell ref="B156:B158"/>
    <mergeCell ref="A159:A161"/>
    <mergeCell ref="B159:B161"/>
    <mergeCell ref="A162:A164"/>
    <mergeCell ref="B162:B164"/>
    <mergeCell ref="A167:A169"/>
    <mergeCell ref="B167:B169"/>
    <mergeCell ref="A170:A171"/>
    <mergeCell ref="B170:B171"/>
    <mergeCell ref="A172:A174"/>
    <mergeCell ref="B172:B174"/>
    <mergeCell ref="A175:A177"/>
    <mergeCell ref="B175:B177"/>
    <mergeCell ref="A178:A180"/>
    <mergeCell ref="B178:B180"/>
    <mergeCell ref="A181:A183"/>
    <mergeCell ref="B181:B183"/>
    <mergeCell ref="A184:A186"/>
    <mergeCell ref="B184:B186"/>
    <mergeCell ref="A187:A189"/>
    <mergeCell ref="B187:B189"/>
    <mergeCell ref="A190:A192"/>
    <mergeCell ref="B190:B192"/>
    <mergeCell ref="A193:A195"/>
    <mergeCell ref="B193:B195"/>
    <mergeCell ref="A197:A198"/>
    <mergeCell ref="B197:B198"/>
    <mergeCell ref="A199:A200"/>
    <mergeCell ref="B199:B200"/>
  </mergeCells>
  <pageMargins left="1.18110236220472" right="1.18110236220472" top="1.18110236220472" bottom="1.18110236220472" header="0.51181" footer="0.51181"/>
  <pageSetup paperSize="9" pageOrder="overThenDown" orientation="portrait" errors="blank"/>
</worksheet>
</file>

<file path=xl/worksheets/sheet7.xml><?xml version="1.0" encoding="utf-8"?>
<worksheet xmlns="http://schemas.openxmlformats.org/spreadsheetml/2006/main" xmlns:r="http://schemas.openxmlformats.org/officeDocument/2006/relationships">
  <dimension ref="A1:K201"/>
  <sheetViews>
    <sheetView topLeftCell="A1" zoomScaleNormal="100" zoomScalePageLayoutView="60" workbookViewId="0">
      <pane topLeftCell="B187" activePane="bottomRight" state="frozen"/>
      <selection activeCell="A1" sqref="A1"/>
    </sheetView>
  </sheetViews>
  <sheetFormatPr defaultColWidth="8" defaultRowHeight="14.25"/>
  <cols>
    <col min="1" max="1" width="26.9607843137255" style="16"/>
    <col min="2" max="2" width="32.6980392156863" style="16"/>
    <col min="3" max="3" width="28.6823529411765" style="16"/>
    <col min="4" max="4" width="25.3843137254902" style="16"/>
    <col min="5" max="5" width="7.31372549019608" style="16"/>
    <col min="6" max="6" width="9.17647058823529" style="16"/>
    <col min="7" max="7" width="9.32156862745098" style="16"/>
    <col min="8" max="8" width="7.31372549019608" style="16"/>
    <col min="9" max="9" width="36.5686274509804" style="16"/>
    <col min="10" max="10" width="36.5686274509804" style="16"/>
    <col min="11" max="11" width="36.5686274509804" style="16"/>
  </cols>
  <sheetData>
    <row r="1" ht="38.25" customHeight="1">
      <c r="A1" s="12846" t="s">
        <v>705</v>
      </c>
      <c r="B1" s="12847"/>
      <c r="C1" s="12848"/>
      <c r="D1" s="12849"/>
      <c r="E1" s="12850"/>
      <c r="F1" s="12851"/>
      <c r="G1" s="12852"/>
      <c r="H1" s="12853"/>
      <c r="I1" s="12854"/>
      <c r="J1" s="12855"/>
      <c r="K1" s="12856"/>
    </row>
    <row r="2" ht="22.5" customHeight="1">
      <c r="A2" s="12857" t="s">
        <v>706</v>
      </c>
      <c r="B2" s="12858"/>
      <c r="C2" s="12859"/>
      <c r="D2" s="12860"/>
      <c r="E2" s="12861"/>
      <c r="F2" s="12862"/>
      <c r="G2" s="12863"/>
      <c r="H2" s="12864"/>
      <c r="I2" s="12865"/>
      <c r="J2" s="12866"/>
      <c r="K2" s="12867"/>
    </row>
    <row r="3" ht="22.5" customHeight="1">
      <c r="A3" s="12868" t="s">
        <v>2</v>
      </c>
      <c r="B3" s="12869"/>
      <c r="C3" s="12870"/>
      <c r="D3" s="12871"/>
      <c r="E3" s="12872"/>
      <c r="F3" s="12873"/>
      <c r="G3" s="12874"/>
      <c r="H3" s="12875"/>
      <c r="I3" s="12876"/>
      <c r="J3" s="12877"/>
      <c r="K3" s="12878" t="s">
        <v>3</v>
      </c>
    </row>
    <row r="4" ht="22.5" customHeight="1">
      <c r="A4" s="12879" t="s">
        <v>4</v>
      </c>
      <c r="B4" s="12880" t="s">
        <v>5</v>
      </c>
      <c r="C4" s="12881" t="s">
        <v>6</v>
      </c>
      <c r="D4" s="12882" t="s">
        <v>7</v>
      </c>
      <c r="E4" s="12883" t="s">
        <v>8</v>
      </c>
      <c r="F4" s="12884" t="s">
        <v>9</v>
      </c>
      <c r="G4" s="12885"/>
      <c r="H4" s="12886" t="s">
        <v>10</v>
      </c>
      <c r="I4" s="12887" t="s">
        <v>11</v>
      </c>
      <c r="J4" s="12888" t="s">
        <v>12</v>
      </c>
      <c r="K4" s="12889" t="s">
        <v>13</v>
      </c>
    </row>
    <row r="5" ht="22.5" customHeight="1">
      <c r="A5" s="12890"/>
      <c r="B5" s="12891"/>
      <c r="C5" s="12892"/>
      <c r="D5" s="12893"/>
      <c r="E5" s="12894"/>
      <c r="F5" s="12895" t="s">
        <v>14</v>
      </c>
      <c r="G5" s="12896" t="s">
        <v>15</v>
      </c>
      <c r="H5" s="12897"/>
      <c r="I5" s="12898"/>
      <c r="J5" s="12899"/>
      <c r="K5" s="12900"/>
    </row>
    <row r="6" ht="22.5" customHeight="1">
      <c r="A6" s="12901" t="s">
        <v>236</v>
      </c>
      <c r="B6" s="12902"/>
      <c r="C6" s="12903"/>
      <c r="D6" s="12904"/>
      <c r="E6" s="12905"/>
      <c r="F6" s="12906"/>
      <c r="G6" s="12907"/>
      <c r="H6" s="12908"/>
      <c r="I6" s="12909"/>
      <c r="J6" s="12910"/>
      <c r="K6" s="12911"/>
    </row>
    <row r="7" ht="22.5" customHeight="1">
      <c r="A7" s="12912" t="s">
        <v>17</v>
      </c>
      <c r="B7" s="12913" t="s">
        <v>18</v>
      </c>
      <c r="C7" s="12914" t="s">
        <v>19</v>
      </c>
      <c r="D7" s="349">
        <v>0</v>
      </c>
      <c r="E7" s="12915"/>
      <c r="F7" s="12916"/>
      <c r="G7" s="12917"/>
      <c r="H7" s="12918"/>
      <c r="I7" s="12919"/>
      <c r="J7" s="12920"/>
      <c r="K7" s="12921"/>
    </row>
    <row r="8" ht="22.5" customHeight="1">
      <c r="A8" s="12922"/>
      <c r="B8" s="12923"/>
      <c r="C8" s="12924" t="s">
        <v>20</v>
      </c>
      <c r="D8" s="349">
        <v>0</v>
      </c>
      <c r="E8" s="12925"/>
      <c r="F8" s="12926"/>
      <c r="G8" s="12927"/>
      <c r="H8" s="12928"/>
      <c r="I8" s="12929"/>
      <c r="J8" s="12930"/>
      <c r="K8" s="12931"/>
    </row>
    <row r="9" ht="22.5" customHeight="1">
      <c r="A9" s="12932"/>
      <c r="B9" s="12933"/>
      <c r="C9" s="12934" t="s">
        <v>21</v>
      </c>
      <c r="D9" s="349">
        <f>D7-D8</f>
        <v>0</v>
      </c>
      <c r="E9" s="12935" t="s">
        <v>22</v>
      </c>
      <c r="F9" s="12936">
        <v>0</v>
      </c>
      <c r="G9" s="12937">
        <v>0</v>
      </c>
      <c r="H9" s="12938" t="s">
        <v>23</v>
      </c>
      <c r="I9" s="12939"/>
      <c r="J9" s="12940"/>
      <c r="K9" s="12941"/>
    </row>
    <row r="10" ht="22.5" customHeight="1">
      <c r="A10" s="12942" t="s">
        <v>24</v>
      </c>
      <c r="B10" s="12943" t="s">
        <v>25</v>
      </c>
      <c r="C10" s="12944" t="s">
        <v>19</v>
      </c>
      <c r="D10" s="349">
        <v>0</v>
      </c>
      <c r="E10" s="12945"/>
      <c r="F10" s="12946"/>
      <c r="G10" s="12947"/>
      <c r="H10" s="12948"/>
      <c r="I10" s="12949"/>
      <c r="J10" s="12950"/>
      <c r="K10" s="12951"/>
    </row>
    <row r="11" ht="22.5" customHeight="1">
      <c r="A11" s="12952"/>
      <c r="B11" s="12953"/>
      <c r="C11" s="12954" t="s">
        <v>20</v>
      </c>
      <c r="D11" s="349">
        <v>0</v>
      </c>
      <c r="E11" s="12955"/>
      <c r="F11" s="12956"/>
      <c r="G11" s="12957"/>
      <c r="H11" s="12958"/>
      <c r="I11" s="12959"/>
      <c r="J11" s="12960"/>
      <c r="K11" s="12961"/>
    </row>
    <row r="12" ht="22.5" customHeight="1">
      <c r="A12" s="12962"/>
      <c r="B12" s="12963"/>
      <c r="C12" s="12964" t="s">
        <v>21</v>
      </c>
      <c r="D12" s="349">
        <f>D10-D11</f>
        <v>0</v>
      </c>
      <c r="E12" s="12965" t="s">
        <v>22</v>
      </c>
      <c r="F12" s="12966">
        <v>0</v>
      </c>
      <c r="G12" s="12967">
        <v>0</v>
      </c>
      <c r="H12" s="12968" t="s">
        <v>23</v>
      </c>
      <c r="I12" s="12969"/>
      <c r="J12" s="12970"/>
      <c r="K12" s="12971"/>
    </row>
    <row r="13" ht="22.5" customHeight="1">
      <c r="A13" s="12972" t="s">
        <v>26</v>
      </c>
      <c r="B13" s="12973" t="s">
        <v>27</v>
      </c>
      <c r="C13" s="12974" t="s">
        <v>28</v>
      </c>
      <c r="D13" s="349">
        <v>0</v>
      </c>
      <c r="E13" s="12975"/>
      <c r="F13" s="12976"/>
      <c r="G13" s="12977"/>
      <c r="H13" s="12978"/>
      <c r="I13" s="12979"/>
      <c r="J13" s="12980"/>
      <c r="K13" s="12981"/>
    </row>
    <row r="14" ht="22.5" customHeight="1">
      <c r="A14" s="12982"/>
      <c r="B14" s="12983"/>
      <c r="C14" s="12984" t="s">
        <v>29</v>
      </c>
      <c r="D14" s="349">
        <v>0</v>
      </c>
      <c r="E14" s="12985"/>
      <c r="F14" s="12986"/>
      <c r="G14" s="12987"/>
      <c r="H14" s="12988"/>
      <c r="I14" s="12989"/>
      <c r="J14" s="12990"/>
      <c r="K14" s="12991"/>
    </row>
    <row r="15" ht="22.5" customHeight="1">
      <c r="A15" s="12992"/>
      <c r="B15" s="12993"/>
      <c r="C15" s="12994" t="s">
        <v>21</v>
      </c>
      <c r="D15" s="349">
        <f>D13-D14</f>
        <v>0</v>
      </c>
      <c r="E15" s="12995" t="s">
        <v>22</v>
      </c>
      <c r="F15" s="12996">
        <v>0</v>
      </c>
      <c r="G15" s="12997">
        <v>0</v>
      </c>
      <c r="H15" s="12998" t="s">
        <v>23</v>
      </c>
      <c r="I15" s="12999"/>
      <c r="J15" s="13000"/>
      <c r="K15" s="13001"/>
    </row>
    <row r="16" ht="22.5" customHeight="1">
      <c r="A16" s="13002" t="s">
        <v>30</v>
      </c>
      <c r="B16" s="13003" t="s">
        <v>31</v>
      </c>
      <c r="C16" s="13004" t="s">
        <v>32</v>
      </c>
      <c r="D16" s="349">
        <v>0</v>
      </c>
      <c r="E16" s="13005"/>
      <c r="F16" s="13006"/>
      <c r="G16" s="13007"/>
      <c r="H16" s="13008"/>
      <c r="I16" s="13009"/>
      <c r="J16" s="13010"/>
      <c r="K16" s="13011"/>
    </row>
    <row r="17" ht="22.5" customHeight="1">
      <c r="A17" s="13012"/>
      <c r="B17" s="13013"/>
      <c r="C17" s="13014" t="s">
        <v>33</v>
      </c>
      <c r="D17" s="349">
        <v>0</v>
      </c>
      <c r="E17" s="13015"/>
      <c r="F17" s="13016"/>
      <c r="G17" s="13017"/>
      <c r="H17" s="13018"/>
      <c r="I17" s="13019"/>
      <c r="J17" s="13020"/>
      <c r="K17" s="13021"/>
    </row>
    <row r="18" ht="22.5" customHeight="1">
      <c r="A18" s="13022"/>
      <c r="B18" s="13023"/>
      <c r="C18" s="13024" t="s">
        <v>21</v>
      </c>
      <c r="D18" s="349">
        <f>D16-D17</f>
        <v>0</v>
      </c>
      <c r="E18" s="13025"/>
      <c r="F18" s="13026"/>
      <c r="G18" s="13027"/>
      <c r="H18" s="13028"/>
      <c r="I18" s="13029"/>
      <c r="J18" s="13030"/>
      <c r="K18" s="13031"/>
    </row>
    <row r="19" ht="22.5" customHeight="1">
      <c r="A19" s="13032" t="s">
        <v>34</v>
      </c>
      <c r="B19" s="13033"/>
      <c r="C19" s="13034"/>
      <c r="D19" s="13035"/>
      <c r="E19" s="13036"/>
      <c r="F19" s="13037"/>
      <c r="G19" s="13038"/>
      <c r="H19" s="13039"/>
      <c r="I19" s="13040"/>
      <c r="J19" s="13041"/>
      <c r="K19" s="13042"/>
    </row>
    <row r="20" ht="22.5" customHeight="1">
      <c r="A20" s="13043" t="s">
        <v>239</v>
      </c>
      <c r="B20" s="13044" t="s">
        <v>707</v>
      </c>
      <c r="C20" s="13045" t="s">
        <v>708</v>
      </c>
      <c r="D20" s="349">
        <v>0</v>
      </c>
      <c r="E20" s="13046"/>
      <c r="F20" s="13047"/>
      <c r="G20" s="13048"/>
      <c r="H20" s="13049"/>
      <c r="I20" s="13050"/>
      <c r="J20" s="13051"/>
      <c r="K20" s="13052"/>
    </row>
    <row r="21" ht="22.5" customHeight="1">
      <c r="A21" s="13053"/>
      <c r="B21" s="13054"/>
      <c r="C21" s="13055" t="s">
        <v>709</v>
      </c>
      <c r="D21" s="349">
        <v>0</v>
      </c>
      <c r="E21" s="13056"/>
      <c r="F21" s="13057"/>
      <c r="G21" s="13058"/>
      <c r="H21" s="13059"/>
      <c r="I21" s="13060"/>
      <c r="J21" s="13061"/>
      <c r="K21" s="13062"/>
    </row>
    <row r="22" ht="22.5" customHeight="1">
      <c r="A22" s="13063"/>
      <c r="B22" s="13064"/>
      <c r="C22" s="13065" t="s">
        <v>710</v>
      </c>
      <c r="D22" s="349">
        <f>D20-D21</f>
        <v>0</v>
      </c>
      <c r="E22" s="13066" t="s">
        <v>22</v>
      </c>
      <c r="F22" s="13067">
        <v>0</v>
      </c>
      <c r="G22" s="13068">
        <v>0</v>
      </c>
      <c r="H22" s="13069" t="s">
        <v>23</v>
      </c>
      <c r="I22" s="13070"/>
      <c r="J22" s="13071"/>
      <c r="K22" s="13072"/>
    </row>
    <row r="23" ht="22.5" customHeight="1">
      <c r="A23" s="13073"/>
      <c r="B23" s="13074"/>
      <c r="C23" s="13075" t="s">
        <v>40</v>
      </c>
      <c r="D23" s="349">
        <v>0</v>
      </c>
      <c r="E23" s="13076"/>
      <c r="F23" s="13077"/>
      <c r="G23" s="13078"/>
      <c r="H23" s="13079"/>
      <c r="I23" s="13080"/>
      <c r="J23" s="13081"/>
      <c r="K23" s="13082"/>
    </row>
    <row r="24" ht="22.5" customHeight="1">
      <c r="A24" s="13083"/>
      <c r="B24" s="13084"/>
      <c r="C24" s="13085" t="s">
        <v>711</v>
      </c>
      <c r="D24" s="349">
        <f>D23-D21</f>
        <v>0</v>
      </c>
      <c r="E24" s="13086" t="s">
        <v>22</v>
      </c>
      <c r="F24" s="13087">
        <v>0</v>
      </c>
      <c r="G24" s="13088">
        <v>0</v>
      </c>
      <c r="H24" s="13089" t="s">
        <v>23</v>
      </c>
      <c r="I24" s="13090"/>
      <c r="J24" s="13091"/>
      <c r="K24" s="13092"/>
    </row>
    <row r="25" ht="22.5" customHeight="1">
      <c r="A25" s="13093" t="s">
        <v>42</v>
      </c>
      <c r="B25" s="13094" t="s">
        <v>712</v>
      </c>
      <c r="C25" s="13095" t="s">
        <v>44</v>
      </c>
      <c r="D25" s="349">
        <v>0</v>
      </c>
      <c r="E25" s="13096"/>
      <c r="F25" s="13097">
        <v>0</v>
      </c>
      <c r="G25" s="13098">
        <v>0</v>
      </c>
      <c r="H25" s="13099"/>
      <c r="I25" s="13100"/>
      <c r="J25" s="13101"/>
      <c r="K25" s="13102"/>
    </row>
    <row r="26" ht="22.5" customHeight="1">
      <c r="A26" s="13103"/>
      <c r="B26" s="13104"/>
      <c r="C26" s="13105" t="s">
        <v>45</v>
      </c>
      <c r="D26" s="13106">
        <v>0</v>
      </c>
      <c r="E26" s="13107"/>
      <c r="F26" s="13108">
        <v>0</v>
      </c>
      <c r="G26" s="13109">
        <v>0</v>
      </c>
      <c r="H26" s="13110"/>
      <c r="I26" s="13111"/>
      <c r="J26" s="13112"/>
      <c r="K26" s="13113"/>
    </row>
    <row r="27" ht="22.5" customHeight="1">
      <c r="A27" s="13114"/>
      <c r="B27" s="13115"/>
      <c r="C27" s="13116" t="s">
        <v>713</v>
      </c>
      <c r="D27" s="349">
        <f>D25-D26</f>
        <v>0</v>
      </c>
      <c r="E27" s="13117" t="s">
        <v>22</v>
      </c>
      <c r="F27" s="13118">
        <v>0</v>
      </c>
      <c r="G27" s="13119">
        <v>0</v>
      </c>
      <c r="H27" s="13120" t="s">
        <v>23</v>
      </c>
      <c r="I27" s="13121"/>
      <c r="J27" s="13122"/>
      <c r="K27" s="13123"/>
    </row>
    <row r="28" ht="22.5" customHeight="1">
      <c r="A28" s="13124" t="s">
        <v>242</v>
      </c>
      <c r="B28" s="13125" t="s">
        <v>243</v>
      </c>
      <c r="C28" s="13126" t="s">
        <v>244</v>
      </c>
      <c r="D28" s="349">
        <v>0</v>
      </c>
      <c r="E28" s="13127"/>
      <c r="F28" s="13128">
        <v>0</v>
      </c>
      <c r="G28" s="13129">
        <v>0</v>
      </c>
      <c r="H28" s="13130"/>
      <c r="I28" s="13131"/>
      <c r="J28" s="13132"/>
      <c r="K28" s="13133"/>
    </row>
    <row r="29" ht="22.5" customHeight="1">
      <c r="A29" s="13134"/>
      <c r="B29" s="13135"/>
      <c r="C29" s="13136" t="s">
        <v>245</v>
      </c>
      <c r="D29" s="13137">
        <v>0</v>
      </c>
      <c r="E29" s="13138"/>
      <c r="F29" s="13139">
        <v>0</v>
      </c>
      <c r="G29" s="13140">
        <v>0</v>
      </c>
      <c r="H29" s="13141"/>
      <c r="I29" s="13142"/>
      <c r="J29" s="13143"/>
      <c r="K29" s="13144"/>
    </row>
    <row r="30" ht="22.5" customHeight="1">
      <c r="A30" s="13145"/>
      <c r="B30" s="13146"/>
      <c r="C30" s="13147" t="s">
        <v>246</v>
      </c>
      <c r="D30" s="349">
        <f>D28-D29</f>
        <v>0</v>
      </c>
      <c r="E30" s="13148" t="s">
        <v>22</v>
      </c>
      <c r="F30" s="13149">
        <v>0</v>
      </c>
      <c r="G30" s="13150">
        <v>0</v>
      </c>
      <c r="H30" s="13151" t="s">
        <v>23</v>
      </c>
      <c r="I30" s="13152"/>
      <c r="J30" s="13153"/>
      <c r="K30" s="13154"/>
    </row>
    <row r="31" ht="22.5" customHeight="1">
      <c r="A31" s="13155" t="s">
        <v>247</v>
      </c>
      <c r="B31" s="13156" t="s">
        <v>48</v>
      </c>
      <c r="C31" s="13157" t="s">
        <v>714</v>
      </c>
      <c r="D31" s="349">
        <v>0</v>
      </c>
      <c r="E31" s="13158"/>
      <c r="F31" s="13159"/>
      <c r="G31" s="13160"/>
      <c r="H31" s="13161"/>
      <c r="I31" s="13162"/>
      <c r="J31" s="13163"/>
      <c r="K31" s="13164"/>
    </row>
    <row r="32" ht="22.5" customHeight="1">
      <c r="A32" s="13165"/>
      <c r="B32" s="13166"/>
      <c r="C32" s="13167" t="s">
        <v>715</v>
      </c>
      <c r="D32" s="349">
        <v>0</v>
      </c>
      <c r="E32" s="13168"/>
      <c r="F32" s="13169"/>
      <c r="G32" s="13170"/>
      <c r="H32" s="13171"/>
      <c r="I32" s="13172"/>
      <c r="J32" s="13173"/>
      <c r="K32" s="13174"/>
    </row>
    <row r="33" ht="22.5" customHeight="1">
      <c r="A33" s="13175"/>
      <c r="B33" s="13176"/>
      <c r="C33" s="13177" t="s">
        <v>711</v>
      </c>
      <c r="D33" s="349">
        <f>D31-D32</f>
        <v>0</v>
      </c>
      <c r="E33" s="13178" t="s">
        <v>22</v>
      </c>
      <c r="F33" s="13179">
        <v>0</v>
      </c>
      <c r="G33" s="13180">
        <v>0</v>
      </c>
      <c r="H33" s="13181" t="s">
        <v>23</v>
      </c>
      <c r="I33" s="13182"/>
      <c r="J33" s="13183"/>
      <c r="K33" s="13184"/>
    </row>
    <row r="34" ht="22.5" customHeight="1">
      <c r="A34" s="13185" t="s">
        <v>59</v>
      </c>
      <c r="B34" s="13186" t="s">
        <v>251</v>
      </c>
      <c r="C34" s="13187" t="s">
        <v>61</v>
      </c>
      <c r="D34" s="349">
        <v>0</v>
      </c>
      <c r="E34" s="13188"/>
      <c r="F34" s="13189"/>
      <c r="G34" s="13190"/>
      <c r="H34" s="13191"/>
      <c r="I34" s="13192"/>
      <c r="J34" s="13193"/>
      <c r="K34" s="13194"/>
    </row>
    <row r="35" ht="22.5" customHeight="1">
      <c r="A35" s="13195"/>
      <c r="B35" s="13196"/>
      <c r="C35" s="13197" t="s">
        <v>252</v>
      </c>
      <c r="D35" s="13198">
        <v>0</v>
      </c>
      <c r="E35" s="13199"/>
      <c r="F35" s="13200"/>
      <c r="G35" s="13201"/>
      <c r="H35" s="13202"/>
      <c r="I35" s="13203"/>
      <c r="J35" s="13204"/>
      <c r="K35" s="13205"/>
    </row>
    <row r="36" ht="22.5" customHeight="1">
      <c r="A36" s="13206"/>
      <c r="B36" s="13207"/>
      <c r="C36" s="13208" t="s">
        <v>253</v>
      </c>
      <c r="D36" s="349">
        <f>D34-D35</f>
        <v>0</v>
      </c>
      <c r="E36" s="13209" t="s">
        <v>22</v>
      </c>
      <c r="F36" s="13210">
        <v>0</v>
      </c>
      <c r="G36" s="13211">
        <v>0</v>
      </c>
      <c r="H36" s="13212" t="s">
        <v>23</v>
      </c>
      <c r="I36" s="13213"/>
      <c r="J36" s="13214"/>
      <c r="K36" s="13215"/>
    </row>
    <row r="37" ht="22.5" customHeight="1">
      <c r="A37" s="13216"/>
      <c r="B37" s="13217"/>
      <c r="C37" s="13218" t="s">
        <v>66</v>
      </c>
      <c r="D37" s="349">
        <v>0</v>
      </c>
      <c r="E37" s="13219"/>
      <c r="F37" s="13220"/>
      <c r="G37" s="13221"/>
      <c r="H37" s="13222"/>
      <c r="I37" s="13223"/>
      <c r="J37" s="13224"/>
      <c r="K37" s="13225"/>
    </row>
    <row r="38" ht="22.5" customHeight="1">
      <c r="A38" s="13226"/>
      <c r="B38" s="13227"/>
      <c r="C38" s="13228" t="s">
        <v>254</v>
      </c>
      <c r="D38" s="349">
        <f>D34-D37</f>
        <v>0</v>
      </c>
      <c r="E38" s="13229" t="s">
        <v>22</v>
      </c>
      <c r="F38" s="13230">
        <v>0</v>
      </c>
      <c r="G38" s="13231">
        <v>0</v>
      </c>
      <c r="H38" s="13232" t="s">
        <v>23</v>
      </c>
      <c r="I38" s="13233"/>
      <c r="J38" s="13234"/>
      <c r="K38" s="13235"/>
    </row>
    <row r="39" ht="22.5" customHeight="1">
      <c r="A39" s="13236" t="s">
        <v>68</v>
      </c>
      <c r="B39" s="13237" t="s">
        <v>251</v>
      </c>
      <c r="C39" s="13238" t="s">
        <v>70</v>
      </c>
      <c r="D39" s="349">
        <v>0</v>
      </c>
      <c r="E39" s="13239"/>
      <c r="F39" s="13240"/>
      <c r="G39" s="13241"/>
      <c r="H39" s="13242"/>
      <c r="I39" s="13243"/>
      <c r="J39" s="13244"/>
      <c r="K39" s="13245"/>
    </row>
    <row r="40" ht="22.5" customHeight="1">
      <c r="A40" s="13246"/>
      <c r="B40" s="13247"/>
      <c r="C40" s="13248" t="s">
        <v>256</v>
      </c>
      <c r="D40" s="13249">
        <v>0</v>
      </c>
      <c r="E40" s="13250"/>
      <c r="F40" s="13251"/>
      <c r="G40" s="13252"/>
      <c r="H40" s="13253"/>
      <c r="I40" s="13254"/>
      <c r="J40" s="13255"/>
      <c r="K40" s="13256"/>
    </row>
    <row r="41" ht="22.5" customHeight="1">
      <c r="A41" s="13257"/>
      <c r="B41" s="13258"/>
      <c r="C41" s="13259" t="s">
        <v>257</v>
      </c>
      <c r="D41" s="349">
        <f>D39-D40</f>
        <v>0</v>
      </c>
      <c r="E41" s="13260" t="s">
        <v>22</v>
      </c>
      <c r="F41" s="13261">
        <v>0</v>
      </c>
      <c r="G41" s="13262">
        <v>0</v>
      </c>
      <c r="H41" s="13263" t="s">
        <v>23</v>
      </c>
      <c r="I41" s="13264"/>
      <c r="J41" s="13265"/>
      <c r="K41" s="13266"/>
    </row>
    <row r="42" ht="22.5" customHeight="1">
      <c r="A42" s="13267"/>
      <c r="B42" s="13268"/>
      <c r="C42" s="13269" t="s">
        <v>74</v>
      </c>
      <c r="D42" s="349">
        <v>0</v>
      </c>
      <c r="E42" s="13270"/>
      <c r="F42" s="13271"/>
      <c r="G42" s="13272"/>
      <c r="H42" s="13273"/>
      <c r="I42" s="13274"/>
      <c r="J42" s="13275"/>
      <c r="K42" s="13276"/>
    </row>
    <row r="43" ht="22.5" customHeight="1">
      <c r="A43" s="13277"/>
      <c r="B43" s="13278"/>
      <c r="C43" s="13279" t="s">
        <v>258</v>
      </c>
      <c r="D43" s="349">
        <f>D39-D42</f>
        <v>0</v>
      </c>
      <c r="E43" s="13280" t="s">
        <v>22</v>
      </c>
      <c r="F43" s="13281">
        <v>0</v>
      </c>
      <c r="G43" s="13282">
        <v>0</v>
      </c>
      <c r="H43" s="13283" t="s">
        <v>23</v>
      </c>
      <c r="I43" s="13284"/>
      <c r="J43" s="13285"/>
      <c r="K43" s="13286"/>
    </row>
    <row r="44" ht="22.5" customHeight="1">
      <c r="A44" s="13287" t="s">
        <v>76</v>
      </c>
      <c r="B44" s="13288"/>
      <c r="C44" s="13289"/>
      <c r="D44" s="13290"/>
      <c r="E44" s="13291"/>
      <c r="F44" s="13292"/>
      <c r="G44" s="13293"/>
      <c r="H44" s="13294"/>
      <c r="I44" s="13295"/>
      <c r="J44" s="13296"/>
      <c r="K44" s="13297"/>
    </row>
    <row r="45" ht="22.5" customHeight="1">
      <c r="A45" s="13298" t="s">
        <v>77</v>
      </c>
      <c r="B45" s="13299" t="s">
        <v>78</v>
      </c>
      <c r="C45" s="13300" t="s">
        <v>79</v>
      </c>
      <c r="D45" s="349">
        <v>0</v>
      </c>
      <c r="E45" s="13301"/>
      <c r="F45" s="13302"/>
      <c r="G45" s="13303"/>
      <c r="H45" s="13304"/>
      <c r="I45" s="13305"/>
      <c r="J45" s="13306"/>
      <c r="K45" s="13307"/>
    </row>
    <row r="46" ht="22.5" customHeight="1">
      <c r="A46" s="13308"/>
      <c r="B46" s="13309"/>
      <c r="C46" s="13310" t="s">
        <v>80</v>
      </c>
      <c r="D46" s="349">
        <v>0</v>
      </c>
      <c r="E46" s="13311"/>
      <c r="F46" s="13312"/>
      <c r="G46" s="13313"/>
      <c r="H46" s="13314"/>
      <c r="I46" s="13315"/>
      <c r="J46" s="13316"/>
      <c r="K46" s="13317"/>
    </row>
    <row r="47" ht="22.5" customHeight="1">
      <c r="A47" s="13318"/>
      <c r="B47" s="13319"/>
      <c r="C47" s="13320" t="s">
        <v>81</v>
      </c>
      <c r="D47" s="349">
        <f>IF(D45=0,0,ROUND(D46/D45*100,2))</f>
        <v>0</v>
      </c>
      <c r="E47" s="13321" t="s">
        <v>22</v>
      </c>
      <c r="F47" s="13322">
        <v>95</v>
      </c>
      <c r="G47" s="13323">
        <v>105</v>
      </c>
      <c r="H47" s="13324" t="s">
        <v>23</v>
      </c>
      <c r="I47" s="13325"/>
      <c r="J47" s="13326"/>
      <c r="K47" s="13327"/>
    </row>
    <row r="48" ht="22.5" customHeight="1">
      <c r="A48" s="13328"/>
      <c r="B48" s="13329"/>
      <c r="C48" s="13330" t="s">
        <v>82</v>
      </c>
      <c r="D48" s="349">
        <v>0</v>
      </c>
      <c r="E48" s="13331"/>
      <c r="F48" s="13332"/>
      <c r="G48" s="13333"/>
      <c r="H48" s="13334"/>
      <c r="I48" s="13335"/>
      <c r="J48" s="13336"/>
      <c r="K48" s="13337"/>
    </row>
    <row r="49" ht="22.5" customHeight="1">
      <c r="A49" s="13338"/>
      <c r="B49" s="13339"/>
      <c r="C49" s="13340" t="s">
        <v>83</v>
      </c>
      <c r="D49" s="349">
        <f>IF(D48=0,0,ROUND((D46/D48-1)*100,2))</f>
        <v>0</v>
      </c>
      <c r="E49" s="13341" t="s">
        <v>22</v>
      </c>
      <c r="F49" s="13342">
        <v>3</v>
      </c>
      <c r="G49" s="13343">
        <v>20</v>
      </c>
      <c r="H49" s="13344" t="s">
        <v>23</v>
      </c>
      <c r="I49" s="13345"/>
      <c r="J49" s="13346"/>
      <c r="K49" s="13347"/>
    </row>
    <row r="50" ht="22.5" customHeight="1">
      <c r="A50" s="13348" t="s">
        <v>716</v>
      </c>
      <c r="B50" s="13349" t="s">
        <v>717</v>
      </c>
      <c r="C50" s="13350" t="s">
        <v>79</v>
      </c>
      <c r="D50" s="349">
        <v>0</v>
      </c>
      <c r="E50" s="13351"/>
      <c r="F50" s="13352"/>
      <c r="G50" s="13353"/>
      <c r="H50" s="13354"/>
      <c r="I50" s="13355"/>
      <c r="J50" s="13356"/>
      <c r="K50" s="13357"/>
    </row>
    <row r="51" ht="22.5" customHeight="1">
      <c r="A51" s="13358"/>
      <c r="B51" s="13359"/>
      <c r="C51" s="13360" t="s">
        <v>80</v>
      </c>
      <c r="D51" s="349">
        <v>0</v>
      </c>
      <c r="E51" s="13361"/>
      <c r="F51" s="13362"/>
      <c r="G51" s="13363"/>
      <c r="H51" s="13364"/>
      <c r="I51" s="13365"/>
      <c r="J51" s="13366"/>
      <c r="K51" s="13367"/>
    </row>
    <row r="52" ht="22.5" customHeight="1">
      <c r="A52" s="13368"/>
      <c r="B52" s="13369"/>
      <c r="C52" s="13370" t="s">
        <v>81</v>
      </c>
      <c r="D52" s="349">
        <f>IF(D50=0,0,ROUND(D51/D50*100,2))</f>
        <v>0</v>
      </c>
      <c r="E52" s="13371" t="s">
        <v>22</v>
      </c>
      <c r="F52" s="13372">
        <v>95</v>
      </c>
      <c r="G52" s="13373">
        <v>105</v>
      </c>
      <c r="H52" s="13374" t="s">
        <v>23</v>
      </c>
      <c r="I52" s="13375"/>
      <c r="J52" s="13376"/>
      <c r="K52" s="13377"/>
    </row>
    <row r="53" ht="22.5" customHeight="1">
      <c r="A53" s="13378"/>
      <c r="B53" s="13379"/>
      <c r="C53" s="13380" t="s">
        <v>82</v>
      </c>
      <c r="D53" s="349">
        <v>0</v>
      </c>
      <c r="E53" s="13381"/>
      <c r="F53" s="13382"/>
      <c r="G53" s="13383"/>
      <c r="H53" s="13384"/>
      <c r="I53" s="13385"/>
      <c r="J53" s="13386"/>
      <c r="K53" s="13387"/>
    </row>
    <row r="54" ht="22.5" customHeight="1">
      <c r="A54" s="13388"/>
      <c r="B54" s="13389"/>
      <c r="C54" s="13390" t="s">
        <v>83</v>
      </c>
      <c r="D54" s="349">
        <f>IF(D53=0,0,ROUND((D51/D53-1)*100,2))</f>
        <v>0</v>
      </c>
      <c r="E54" s="13391" t="s">
        <v>22</v>
      </c>
      <c r="F54" s="13392">
        <v>3</v>
      </c>
      <c r="G54" s="13393">
        <v>20</v>
      </c>
      <c r="H54" s="13394" t="s">
        <v>23</v>
      </c>
      <c r="I54" s="13395"/>
      <c r="J54" s="13396"/>
      <c r="K54" s="13397"/>
    </row>
    <row r="55" ht="22.5" customHeight="1">
      <c r="A55" s="13398" t="s">
        <v>99</v>
      </c>
      <c r="B55" s="13399" t="s">
        <v>651</v>
      </c>
      <c r="C55" s="13400" t="s">
        <v>79</v>
      </c>
      <c r="D55" s="349">
        <v>0</v>
      </c>
      <c r="E55" s="13401"/>
      <c r="F55" s="13402"/>
      <c r="G55" s="13403"/>
      <c r="H55" s="13404"/>
      <c r="I55" s="13405"/>
      <c r="J55" s="13406"/>
      <c r="K55" s="13407"/>
    </row>
    <row r="56" ht="22.5" customHeight="1">
      <c r="A56" s="13408"/>
      <c r="B56" s="13409"/>
      <c r="C56" s="13410" t="s">
        <v>80</v>
      </c>
      <c r="D56" s="349">
        <v>0</v>
      </c>
      <c r="E56" s="13411" t="s">
        <v>22</v>
      </c>
      <c r="F56" s="13412">
        <v>0</v>
      </c>
      <c r="G56" s="13413">
        <v>0</v>
      </c>
      <c r="H56" s="13414" t="s">
        <v>23</v>
      </c>
      <c r="I56" s="13415"/>
      <c r="J56" s="13416"/>
      <c r="K56" s="13417"/>
    </row>
    <row r="57" ht="22.5" customHeight="1">
      <c r="A57" s="13418"/>
      <c r="B57" s="13419"/>
      <c r="C57" s="13420" t="s">
        <v>81</v>
      </c>
      <c r="D57" s="349">
        <f>IF(D55=0,0,ROUND(D56/D55*100,2))</f>
        <v>0</v>
      </c>
      <c r="E57" s="13421" t="s">
        <v>22</v>
      </c>
      <c r="F57" s="13422">
        <v>95</v>
      </c>
      <c r="G57" s="13423">
        <v>105</v>
      </c>
      <c r="H57" s="13424" t="s">
        <v>23</v>
      </c>
      <c r="I57" s="13425"/>
      <c r="J57" s="13426"/>
      <c r="K57" s="13427"/>
    </row>
    <row r="58" ht="22.5" customHeight="1">
      <c r="A58" s="13428" t="s">
        <v>106</v>
      </c>
      <c r="B58" s="13429" t="s">
        <v>718</v>
      </c>
      <c r="C58" s="13430" t="s">
        <v>79</v>
      </c>
      <c r="D58" s="349">
        <v>0</v>
      </c>
      <c r="E58" s="13431"/>
      <c r="F58" s="13432"/>
      <c r="G58" s="13433"/>
      <c r="H58" s="13434"/>
      <c r="I58" s="13435"/>
      <c r="J58" s="13436"/>
      <c r="K58" s="13437"/>
    </row>
    <row r="59" ht="22.5" customHeight="1">
      <c r="A59" s="13438"/>
      <c r="B59" s="13439"/>
      <c r="C59" s="13440" t="s">
        <v>80</v>
      </c>
      <c r="D59" s="349">
        <v>0</v>
      </c>
      <c r="E59" s="13441"/>
      <c r="F59" s="13442"/>
      <c r="G59" s="13443"/>
      <c r="H59" s="13444"/>
      <c r="I59" s="13445"/>
      <c r="J59" s="13446"/>
      <c r="K59" s="13447"/>
    </row>
    <row r="60" ht="22.5" customHeight="1">
      <c r="A60" s="13448"/>
      <c r="B60" s="13449"/>
      <c r="C60" s="13450" t="s">
        <v>81</v>
      </c>
      <c r="D60" s="349">
        <f>IF(D58=0,0,ROUND(D59/D58*100,2))</f>
        <v>0</v>
      </c>
      <c r="E60" s="13451"/>
      <c r="F60" s="13452"/>
      <c r="G60" s="13453"/>
      <c r="H60" s="13454"/>
      <c r="I60" s="13455"/>
      <c r="J60" s="13456"/>
      <c r="K60" s="13457"/>
    </row>
    <row r="61" ht="22.5" customHeight="1">
      <c r="A61" s="13458"/>
      <c r="B61" s="13459"/>
      <c r="C61" s="13460" t="s">
        <v>82</v>
      </c>
      <c r="D61" s="349">
        <v>0</v>
      </c>
      <c r="E61" s="13461"/>
      <c r="F61" s="13462"/>
      <c r="G61" s="13463"/>
      <c r="H61" s="13464"/>
      <c r="I61" s="13465"/>
      <c r="J61" s="13466"/>
      <c r="K61" s="13467"/>
    </row>
    <row r="62" ht="22.5" customHeight="1">
      <c r="A62" s="13468"/>
      <c r="B62" s="13469"/>
      <c r="C62" s="13470" t="s">
        <v>83</v>
      </c>
      <c r="D62" s="349">
        <f>IF(D61=0,0,ROUND((D59/D61-1)*100,2))</f>
        <v>0</v>
      </c>
      <c r="E62" s="13471" t="s">
        <v>22</v>
      </c>
      <c r="F62" s="13472">
        <v>-30</v>
      </c>
      <c r="G62" s="13473">
        <v>30</v>
      </c>
      <c r="H62" s="13474" t="s">
        <v>23</v>
      </c>
      <c r="I62" s="13475"/>
      <c r="J62" s="13476"/>
      <c r="K62" s="13477"/>
    </row>
    <row r="63" ht="22.5" customHeight="1">
      <c r="A63" s="13478" t="s">
        <v>108</v>
      </c>
      <c r="B63" s="13479" t="s">
        <v>78</v>
      </c>
      <c r="C63" s="13480" t="s">
        <v>79</v>
      </c>
      <c r="D63" s="349">
        <v>0</v>
      </c>
      <c r="E63" s="13481"/>
      <c r="F63" s="13482"/>
      <c r="G63" s="13483"/>
      <c r="H63" s="13484"/>
      <c r="I63" s="13485"/>
      <c r="J63" s="13486"/>
      <c r="K63" s="13487"/>
    </row>
    <row r="64" ht="22.5" customHeight="1">
      <c r="A64" s="13488"/>
      <c r="B64" s="13489"/>
      <c r="C64" s="13490" t="s">
        <v>80</v>
      </c>
      <c r="D64" s="349">
        <v>0</v>
      </c>
      <c r="E64" s="13491"/>
      <c r="F64" s="13492"/>
      <c r="G64" s="13493"/>
      <c r="H64" s="13494"/>
      <c r="I64" s="13495"/>
      <c r="J64" s="13496"/>
      <c r="K64" s="13497"/>
    </row>
    <row r="65" ht="22.5" customHeight="1">
      <c r="A65" s="13498"/>
      <c r="B65" s="13499"/>
      <c r="C65" s="13500" t="s">
        <v>81</v>
      </c>
      <c r="D65" s="349">
        <f>IF(D63=0,0,ROUND(D64/D63*100,2))</f>
        <v>0</v>
      </c>
      <c r="E65" s="13501" t="s">
        <v>22</v>
      </c>
      <c r="F65" s="13502">
        <v>95</v>
      </c>
      <c r="G65" s="13503">
        <v>105</v>
      </c>
      <c r="H65" s="13504" t="s">
        <v>23</v>
      </c>
      <c r="I65" s="13505"/>
      <c r="J65" s="13506"/>
      <c r="K65" s="13507"/>
    </row>
    <row r="66" ht="22.5" customHeight="1">
      <c r="A66" s="13508"/>
      <c r="B66" s="13509"/>
      <c r="C66" s="13510" t="s">
        <v>82</v>
      </c>
      <c r="D66" s="349">
        <v>0</v>
      </c>
      <c r="E66" s="13511"/>
      <c r="F66" s="13512"/>
      <c r="G66" s="13513"/>
      <c r="H66" s="13514"/>
      <c r="I66" s="13515"/>
      <c r="J66" s="13516"/>
      <c r="K66" s="13517"/>
    </row>
    <row r="67" ht="22.5" customHeight="1">
      <c r="A67" s="13518"/>
      <c r="B67" s="13519"/>
      <c r="C67" s="13520" t="s">
        <v>83</v>
      </c>
      <c r="D67" s="349">
        <f>IF(D66=0,0,ROUND((D64/D66-1)*100,2))</f>
        <v>0</v>
      </c>
      <c r="E67" s="13521" t="s">
        <v>22</v>
      </c>
      <c r="F67" s="13522">
        <v>0</v>
      </c>
      <c r="G67" s="13523">
        <v>20</v>
      </c>
      <c r="H67" s="13524" t="s">
        <v>23</v>
      </c>
      <c r="I67" s="13525"/>
      <c r="J67" s="13526"/>
      <c r="K67" s="13527"/>
    </row>
    <row r="68" ht="22.5" customHeight="1">
      <c r="A68" s="13528" t="s">
        <v>719</v>
      </c>
      <c r="B68" s="13529" t="s">
        <v>720</v>
      </c>
      <c r="C68" s="13530" t="s">
        <v>79</v>
      </c>
      <c r="D68" s="349">
        <v>0</v>
      </c>
      <c r="E68" s="13531"/>
      <c r="F68" s="13532"/>
      <c r="G68" s="13533"/>
      <c r="H68" s="13534"/>
      <c r="I68" s="13535"/>
      <c r="J68" s="13536"/>
      <c r="K68" s="13537"/>
    </row>
    <row r="69" ht="22.5" customHeight="1">
      <c r="A69" s="13538"/>
      <c r="B69" s="13539"/>
      <c r="C69" s="13540" t="s">
        <v>80</v>
      </c>
      <c r="D69" s="349">
        <v>0</v>
      </c>
      <c r="E69" s="13541"/>
      <c r="F69" s="13542"/>
      <c r="G69" s="13543"/>
      <c r="H69" s="13544"/>
      <c r="I69" s="13545"/>
      <c r="J69" s="13546"/>
      <c r="K69" s="13547"/>
    </row>
    <row r="70" ht="22.5" customHeight="1">
      <c r="A70" s="13548"/>
      <c r="B70" s="13549"/>
      <c r="C70" s="13550" t="s">
        <v>81</v>
      </c>
      <c r="D70" s="349">
        <f>IF(D68=0,0,ROUND(D69/D68*100,2))</f>
        <v>0</v>
      </c>
      <c r="E70" s="13551" t="s">
        <v>22</v>
      </c>
      <c r="F70" s="13552">
        <v>95</v>
      </c>
      <c r="G70" s="13553">
        <v>105</v>
      </c>
      <c r="H70" s="13554" t="s">
        <v>23</v>
      </c>
      <c r="I70" s="13555"/>
      <c r="J70" s="13556"/>
      <c r="K70" s="13557"/>
    </row>
    <row r="71" ht="22.5" customHeight="1">
      <c r="A71" s="13558"/>
      <c r="B71" s="13559"/>
      <c r="C71" s="13560" t="s">
        <v>82</v>
      </c>
      <c r="D71" s="349">
        <v>0</v>
      </c>
      <c r="E71" s="13561"/>
      <c r="F71" s="13562"/>
      <c r="G71" s="13563"/>
      <c r="H71" s="13564"/>
      <c r="I71" s="13565"/>
      <c r="J71" s="13566"/>
      <c r="K71" s="13567"/>
    </row>
    <row r="72" ht="22.5" customHeight="1">
      <c r="A72" s="13568"/>
      <c r="B72" s="13569"/>
      <c r="C72" s="13570" t="s">
        <v>83</v>
      </c>
      <c r="D72" s="349">
        <f>IF(D71=0,0,ROUND((D69/D71-1)*100,2))</f>
        <v>0</v>
      </c>
      <c r="E72" s="13571" t="s">
        <v>22</v>
      </c>
      <c r="F72" s="13572">
        <v>-10</v>
      </c>
      <c r="G72" s="13573">
        <v>20</v>
      </c>
      <c r="H72" s="13574" t="s">
        <v>23</v>
      </c>
      <c r="I72" s="13575"/>
      <c r="J72" s="13576"/>
      <c r="K72" s="13577"/>
    </row>
    <row r="73" ht="22.5" customHeight="1">
      <c r="A73" s="13578" t="s">
        <v>721</v>
      </c>
      <c r="B73" s="13579" t="s">
        <v>722</v>
      </c>
      <c r="C73" s="13580" t="s">
        <v>79</v>
      </c>
      <c r="D73" s="349">
        <v>0</v>
      </c>
      <c r="E73" s="13581"/>
      <c r="F73" s="13582"/>
      <c r="G73" s="13583"/>
      <c r="H73" s="13584"/>
      <c r="I73" s="13585"/>
      <c r="J73" s="13586"/>
      <c r="K73" s="13587"/>
    </row>
    <row r="74" ht="22.5" customHeight="1">
      <c r="A74" s="13588"/>
      <c r="B74" s="13589"/>
      <c r="C74" s="13590" t="s">
        <v>80</v>
      </c>
      <c r="D74" s="349">
        <v>0</v>
      </c>
      <c r="E74" s="13591"/>
      <c r="F74" s="13592"/>
      <c r="G74" s="13593"/>
      <c r="H74" s="13594"/>
      <c r="I74" s="13595"/>
      <c r="J74" s="13596"/>
      <c r="K74" s="13597"/>
    </row>
    <row r="75" ht="22.5" customHeight="1">
      <c r="A75" s="13598"/>
      <c r="B75" s="13599"/>
      <c r="C75" s="13600" t="s">
        <v>81</v>
      </c>
      <c r="D75" s="349">
        <f>IF(D73=0,0,ROUND(D74/D73*100,2))</f>
        <v>0</v>
      </c>
      <c r="E75" s="13601" t="s">
        <v>22</v>
      </c>
      <c r="F75" s="13602">
        <v>95</v>
      </c>
      <c r="G75" s="13603">
        <v>105</v>
      </c>
      <c r="H75" s="13604" t="s">
        <v>23</v>
      </c>
      <c r="I75" s="13605"/>
      <c r="J75" s="13606"/>
      <c r="K75" s="13607"/>
    </row>
    <row r="76" ht="22.5" customHeight="1">
      <c r="A76" s="13608"/>
      <c r="B76" s="13609"/>
      <c r="C76" s="13610" t="s">
        <v>82</v>
      </c>
      <c r="D76" s="349">
        <v>0</v>
      </c>
      <c r="E76" s="13611"/>
      <c r="F76" s="13612"/>
      <c r="G76" s="13613"/>
      <c r="H76" s="13614"/>
      <c r="I76" s="13615"/>
      <c r="J76" s="13616"/>
      <c r="K76" s="13617"/>
    </row>
    <row r="77" ht="22.5" customHeight="1">
      <c r="A77" s="13618"/>
      <c r="B77" s="13619"/>
      <c r="C77" s="13620" t="s">
        <v>83</v>
      </c>
      <c r="D77" s="349">
        <f>IF(D76=0,0,ROUND((D74/D76-1)*100,2))</f>
        <v>0</v>
      </c>
      <c r="E77" s="13621" t="s">
        <v>22</v>
      </c>
      <c r="F77" s="13622">
        <v>-10</v>
      </c>
      <c r="G77" s="13623">
        <v>20</v>
      </c>
      <c r="H77" s="13624" t="s">
        <v>23</v>
      </c>
      <c r="I77" s="13625"/>
      <c r="J77" s="13626"/>
      <c r="K77" s="13627"/>
    </row>
    <row r="78" ht="22.5" customHeight="1">
      <c r="A78" s="13628" t="s">
        <v>723</v>
      </c>
      <c r="B78" s="13629" t="s">
        <v>724</v>
      </c>
      <c r="C78" s="13630" t="s">
        <v>79</v>
      </c>
      <c r="D78" s="349">
        <v>0</v>
      </c>
      <c r="E78" s="13631"/>
      <c r="F78" s="13632"/>
      <c r="G78" s="13633"/>
      <c r="H78" s="13634"/>
      <c r="I78" s="13635"/>
      <c r="J78" s="13636"/>
      <c r="K78" s="13637"/>
    </row>
    <row r="79" ht="22.5" customHeight="1">
      <c r="A79" s="13638"/>
      <c r="B79" s="13639"/>
      <c r="C79" s="13640" t="s">
        <v>80</v>
      </c>
      <c r="D79" s="349">
        <v>0</v>
      </c>
      <c r="E79" s="13641"/>
      <c r="F79" s="13642"/>
      <c r="G79" s="13643"/>
      <c r="H79" s="13644"/>
      <c r="I79" s="13645"/>
      <c r="J79" s="13646"/>
      <c r="K79" s="13647"/>
    </row>
    <row r="80" ht="22.5" customHeight="1">
      <c r="A80" s="13648"/>
      <c r="B80" s="13649"/>
      <c r="C80" s="13650" t="s">
        <v>81</v>
      </c>
      <c r="D80" s="349">
        <f>IF(D78=0,0,ROUND(D79/D78*100,2))</f>
        <v>0</v>
      </c>
      <c r="E80" s="13651"/>
      <c r="F80" s="13652"/>
      <c r="G80" s="13653"/>
      <c r="H80" s="13654"/>
      <c r="I80" s="13655"/>
      <c r="J80" s="13656"/>
      <c r="K80" s="13657"/>
    </row>
    <row r="81" ht="22.5" customHeight="1">
      <c r="A81" s="13658"/>
      <c r="B81" s="13659"/>
      <c r="C81" s="13660" t="s">
        <v>82</v>
      </c>
      <c r="D81" s="349">
        <v>0</v>
      </c>
      <c r="E81" s="13661"/>
      <c r="F81" s="13662"/>
      <c r="G81" s="13663"/>
      <c r="H81" s="13664"/>
      <c r="I81" s="13665"/>
      <c r="J81" s="13666"/>
      <c r="K81" s="13667"/>
    </row>
    <row r="82" ht="22.5" customHeight="1">
      <c r="A82" s="13668"/>
      <c r="B82" s="13669"/>
      <c r="C82" s="13670" t="s">
        <v>83</v>
      </c>
      <c r="D82" s="349">
        <f>IF(D81=0,0,ROUND((D79/D81-1)*100,2))</f>
        <v>0</v>
      </c>
      <c r="E82" s="13671" t="s">
        <v>22</v>
      </c>
      <c r="F82" s="13672">
        <v>-20</v>
      </c>
      <c r="G82" s="13673">
        <v>20</v>
      </c>
      <c r="H82" s="13674" t="s">
        <v>23</v>
      </c>
      <c r="I82" s="13675"/>
      <c r="J82" s="13676"/>
      <c r="K82" s="13677"/>
    </row>
    <row r="83" ht="22.5" customHeight="1">
      <c r="A83" s="13678" t="s">
        <v>725</v>
      </c>
      <c r="B83" s="13679" t="s">
        <v>726</v>
      </c>
      <c r="C83" s="13680" t="s">
        <v>79</v>
      </c>
      <c r="D83" s="349">
        <v>0</v>
      </c>
      <c r="E83" s="13681"/>
      <c r="F83" s="13682"/>
      <c r="G83" s="13683"/>
      <c r="H83" s="13684"/>
      <c r="I83" s="13685"/>
      <c r="J83" s="13686"/>
      <c r="K83" s="13687"/>
    </row>
    <row r="84" ht="22.5" customHeight="1">
      <c r="A84" s="13688"/>
      <c r="B84" s="13689"/>
      <c r="C84" s="13690" t="s">
        <v>80</v>
      </c>
      <c r="D84" s="349">
        <v>0</v>
      </c>
      <c r="E84" s="13691"/>
      <c r="F84" s="13692"/>
      <c r="G84" s="13693"/>
      <c r="H84" s="13694"/>
      <c r="I84" s="13695"/>
      <c r="J84" s="13696"/>
      <c r="K84" s="13697"/>
    </row>
    <row r="85" ht="22.5" customHeight="1">
      <c r="A85" s="13698"/>
      <c r="B85" s="13699"/>
      <c r="C85" s="13700" t="s">
        <v>81</v>
      </c>
      <c r="D85" s="349">
        <f>IF(D83=0,0,ROUND(D84/D83*100,2))</f>
        <v>0</v>
      </c>
      <c r="E85" s="13701" t="s">
        <v>22</v>
      </c>
      <c r="F85" s="13702">
        <v>95</v>
      </c>
      <c r="G85" s="13703">
        <v>105</v>
      </c>
      <c r="H85" s="13704" t="s">
        <v>23</v>
      </c>
      <c r="I85" s="13705"/>
      <c r="J85" s="13706"/>
      <c r="K85" s="13707"/>
    </row>
    <row r="86" ht="22.5" customHeight="1">
      <c r="A86" s="13708"/>
      <c r="B86" s="13709"/>
      <c r="C86" s="13710" t="s">
        <v>82</v>
      </c>
      <c r="D86" s="349">
        <v>0</v>
      </c>
      <c r="E86" s="13711"/>
      <c r="F86" s="13712"/>
      <c r="G86" s="13713"/>
      <c r="H86" s="13714"/>
      <c r="I86" s="13715"/>
      <c r="J86" s="13716"/>
      <c r="K86" s="13717"/>
    </row>
    <row r="87" ht="22.5" customHeight="1">
      <c r="A87" s="13718"/>
      <c r="B87" s="13719"/>
      <c r="C87" s="13720" t="s">
        <v>83</v>
      </c>
      <c r="D87" s="349">
        <f>IF(D86=0,0,ROUND((D84/D86-1)*100,2))</f>
        <v>0</v>
      </c>
      <c r="E87" s="13721" t="s">
        <v>22</v>
      </c>
      <c r="F87" s="13722">
        <v>-20</v>
      </c>
      <c r="G87" s="13723">
        <v>20</v>
      </c>
      <c r="H87" s="13724" t="s">
        <v>23</v>
      </c>
      <c r="I87" s="13725"/>
      <c r="J87" s="13726"/>
      <c r="K87" s="13727"/>
    </row>
    <row r="88" ht="22.5" customHeight="1">
      <c r="A88" s="13728" t="s">
        <v>727</v>
      </c>
      <c r="B88" s="13729" t="s">
        <v>728</v>
      </c>
      <c r="C88" s="13730" t="s">
        <v>79</v>
      </c>
      <c r="D88" s="349">
        <v>0</v>
      </c>
      <c r="E88" s="13731"/>
      <c r="F88" s="13732"/>
      <c r="G88" s="13733"/>
      <c r="H88" s="13734"/>
      <c r="I88" s="13735"/>
      <c r="J88" s="13736"/>
      <c r="K88" s="13737"/>
    </row>
    <row r="89" ht="22.5" customHeight="1">
      <c r="A89" s="13738"/>
      <c r="B89" s="13739"/>
      <c r="C89" s="13740" t="s">
        <v>80</v>
      </c>
      <c r="D89" s="349">
        <v>0</v>
      </c>
      <c r="E89" s="13741"/>
      <c r="F89" s="13742"/>
      <c r="G89" s="13743"/>
      <c r="H89" s="13744"/>
      <c r="I89" s="13745"/>
      <c r="J89" s="13746"/>
      <c r="K89" s="13747"/>
    </row>
    <row r="90" ht="22.5" customHeight="1">
      <c r="A90" s="13748"/>
      <c r="B90" s="13749"/>
      <c r="C90" s="13750" t="s">
        <v>81</v>
      </c>
      <c r="D90" s="349">
        <f>IF(D88=0,0,ROUND(D89/D88*100,2))</f>
        <v>0</v>
      </c>
      <c r="E90" s="13751" t="s">
        <v>22</v>
      </c>
      <c r="F90" s="13752">
        <v>95</v>
      </c>
      <c r="G90" s="13753">
        <v>105</v>
      </c>
      <c r="H90" s="13754" t="s">
        <v>23</v>
      </c>
      <c r="I90" s="13755"/>
      <c r="J90" s="13756"/>
      <c r="K90" s="13757"/>
    </row>
    <row r="91" ht="22.5" customHeight="1">
      <c r="A91" s="13758"/>
      <c r="B91" s="13759"/>
      <c r="C91" s="13760" t="s">
        <v>82</v>
      </c>
      <c r="D91" s="349">
        <v>0</v>
      </c>
      <c r="E91" s="13761"/>
      <c r="F91" s="13762"/>
      <c r="G91" s="13763"/>
      <c r="H91" s="13764"/>
      <c r="I91" s="13765"/>
      <c r="J91" s="13766"/>
      <c r="K91" s="13767"/>
    </row>
    <row r="92" ht="22.5" customHeight="1">
      <c r="A92" s="13768"/>
      <c r="B92" s="13769"/>
      <c r="C92" s="13770" t="s">
        <v>83</v>
      </c>
      <c r="D92" s="349">
        <f>IF(D91=0,0,ROUND((D89/D91-1)*100,2))</f>
        <v>0</v>
      </c>
      <c r="E92" s="13771" t="s">
        <v>22</v>
      </c>
      <c r="F92" s="13772">
        <v>-20</v>
      </c>
      <c r="G92" s="13773">
        <v>20</v>
      </c>
      <c r="H92" s="13774" t="s">
        <v>23</v>
      </c>
      <c r="I92" s="13775"/>
      <c r="J92" s="13776"/>
      <c r="K92" s="13777"/>
    </row>
    <row r="93" ht="22.5" customHeight="1">
      <c r="A93" s="13778" t="s">
        <v>729</v>
      </c>
      <c r="B93" s="13779" t="s">
        <v>730</v>
      </c>
      <c r="C93" s="13780" t="s">
        <v>80</v>
      </c>
      <c r="D93" s="349">
        <v>0</v>
      </c>
      <c r="E93" s="13781"/>
      <c r="F93" s="13782"/>
      <c r="G93" s="13783"/>
      <c r="H93" s="13784"/>
      <c r="I93" s="13785"/>
      <c r="J93" s="13786"/>
      <c r="K93" s="13787"/>
    </row>
    <row r="94" ht="22.5" customHeight="1">
      <c r="A94" s="13788"/>
      <c r="B94" s="13789"/>
      <c r="C94" s="13790" t="s">
        <v>82</v>
      </c>
      <c r="D94" s="349">
        <v>0</v>
      </c>
      <c r="E94" s="13791"/>
      <c r="F94" s="13792"/>
      <c r="G94" s="13793"/>
      <c r="H94" s="13794"/>
      <c r="I94" s="13795"/>
      <c r="J94" s="13796"/>
      <c r="K94" s="13797"/>
    </row>
    <row r="95" ht="22.5" customHeight="1">
      <c r="A95" s="13798"/>
      <c r="B95" s="13799"/>
      <c r="C95" s="13800" t="s">
        <v>83</v>
      </c>
      <c r="D95" s="349">
        <f>IF(D94=0,0,ROUND((D93/D94-1)*100,2))</f>
        <v>0</v>
      </c>
      <c r="E95" s="13801" t="s">
        <v>22</v>
      </c>
      <c r="F95" s="13802">
        <v>-20</v>
      </c>
      <c r="G95" s="13803">
        <v>20</v>
      </c>
      <c r="H95" s="13804" t="s">
        <v>23</v>
      </c>
      <c r="I95" s="13805"/>
      <c r="J95" s="13806"/>
      <c r="K95" s="13807"/>
    </row>
    <row r="96" ht="22.5" customHeight="1">
      <c r="A96" s="13808" t="s">
        <v>731</v>
      </c>
      <c r="B96" s="13809" t="s">
        <v>732</v>
      </c>
      <c r="C96" s="13810" t="s">
        <v>80</v>
      </c>
      <c r="D96" s="349">
        <v>0</v>
      </c>
      <c r="E96" s="13811"/>
      <c r="F96" s="13812"/>
      <c r="G96" s="13813"/>
      <c r="H96" s="13814"/>
      <c r="I96" s="13815"/>
      <c r="J96" s="13816"/>
      <c r="K96" s="13817"/>
    </row>
    <row r="97" ht="22.5" customHeight="1">
      <c r="A97" s="13818"/>
      <c r="B97" s="13819"/>
      <c r="C97" s="13820" t="s">
        <v>82</v>
      </c>
      <c r="D97" s="349">
        <v>0</v>
      </c>
      <c r="E97" s="13821"/>
      <c r="F97" s="13822"/>
      <c r="G97" s="13823"/>
      <c r="H97" s="13824"/>
      <c r="I97" s="13825"/>
      <c r="J97" s="13826"/>
      <c r="K97" s="13827"/>
    </row>
    <row r="98" ht="22.5" customHeight="1">
      <c r="A98" s="13828"/>
      <c r="B98" s="13829"/>
      <c r="C98" s="13830" t="s">
        <v>83</v>
      </c>
      <c r="D98" s="349">
        <f>IF(D97=0,0,ROUND((D96/D97-1)*100,2))</f>
        <v>0</v>
      </c>
      <c r="E98" s="13831" t="s">
        <v>22</v>
      </c>
      <c r="F98" s="13832">
        <v>-20</v>
      </c>
      <c r="G98" s="13833">
        <v>20</v>
      </c>
      <c r="H98" s="13834" t="s">
        <v>23</v>
      </c>
      <c r="I98" s="13835"/>
      <c r="J98" s="13836"/>
      <c r="K98" s="13837"/>
    </row>
    <row r="99" ht="22.5" customHeight="1">
      <c r="A99" s="13838" t="s">
        <v>733</v>
      </c>
      <c r="B99" s="13839" t="s">
        <v>734</v>
      </c>
      <c r="C99" s="13840" t="s">
        <v>80</v>
      </c>
      <c r="D99" s="349">
        <v>0</v>
      </c>
      <c r="E99" s="13841"/>
      <c r="F99" s="13842"/>
      <c r="G99" s="13843"/>
      <c r="H99" s="13844"/>
      <c r="I99" s="13845"/>
      <c r="J99" s="13846"/>
      <c r="K99" s="13847"/>
    </row>
    <row r="100" ht="22.5" customHeight="1">
      <c r="A100" s="13848"/>
      <c r="B100" s="13849"/>
      <c r="C100" s="13850" t="s">
        <v>82</v>
      </c>
      <c r="D100" s="349">
        <v>0</v>
      </c>
      <c r="E100" s="13851"/>
      <c r="F100" s="13852"/>
      <c r="G100" s="13853"/>
      <c r="H100" s="13854"/>
      <c r="I100" s="13855"/>
      <c r="J100" s="13856"/>
      <c r="K100" s="13857"/>
    </row>
    <row r="101" ht="22.5" customHeight="1">
      <c r="A101" s="13858"/>
      <c r="B101" s="13859"/>
      <c r="C101" s="13860" t="s">
        <v>83</v>
      </c>
      <c r="D101" s="349">
        <f>IF(D100=0,0,ROUND((D99/D100-1)*100,2))</f>
        <v>0</v>
      </c>
      <c r="E101" s="13861" t="s">
        <v>22</v>
      </c>
      <c r="F101" s="13862">
        <v>-20</v>
      </c>
      <c r="G101" s="13863">
        <v>20</v>
      </c>
      <c r="H101" s="13864" t="s">
        <v>23</v>
      </c>
      <c r="I101" s="13865"/>
      <c r="J101" s="13866"/>
      <c r="K101" s="13867"/>
    </row>
    <row r="102" ht="24" customHeight="1">
      <c r="A102" s="13868" t="s">
        <v>735</v>
      </c>
      <c r="B102" s="13869" t="s">
        <v>393</v>
      </c>
      <c r="C102" s="13870" t="s">
        <v>80</v>
      </c>
      <c r="D102" s="349">
        <v>0</v>
      </c>
      <c r="E102" s="13871"/>
      <c r="F102" s="13872"/>
      <c r="G102" s="13873"/>
      <c r="H102" s="13874"/>
      <c r="I102" s="13875"/>
      <c r="J102" s="13876"/>
      <c r="K102" s="13877"/>
    </row>
    <row r="103" ht="22.5" customHeight="1">
      <c r="A103" s="13878" t="s">
        <v>736</v>
      </c>
      <c r="B103" s="13879" t="s">
        <v>737</v>
      </c>
      <c r="C103" s="13880" t="s">
        <v>80</v>
      </c>
      <c r="D103" s="349">
        <f>(((D89-D93)-D96)-D99)-D102</f>
        <v>0</v>
      </c>
      <c r="E103" s="13881" t="s">
        <v>22</v>
      </c>
      <c r="F103" s="13882">
        <v>0</v>
      </c>
      <c r="G103" s="13883">
        <v>0</v>
      </c>
      <c r="H103" s="13884" t="s">
        <v>23</v>
      </c>
      <c r="I103" s="13885"/>
      <c r="J103" s="13886"/>
      <c r="K103" s="13887"/>
    </row>
    <row r="104" ht="22.5" customHeight="1">
      <c r="A104" s="13888"/>
      <c r="B104" s="13889"/>
      <c r="C104" s="13890" t="s">
        <v>82</v>
      </c>
      <c r="D104" s="349">
        <f>((((D91-D94)-D97)-D100))</f>
        <v>0</v>
      </c>
      <c r="E104" s="13891"/>
      <c r="F104" s="13892"/>
      <c r="G104" s="13893"/>
      <c r="H104" s="13894"/>
      <c r="I104" s="13895"/>
      <c r="J104" s="13896"/>
      <c r="K104" s="13897"/>
    </row>
    <row r="105" ht="22.5" customHeight="1">
      <c r="A105" s="13898"/>
      <c r="B105" s="13899"/>
      <c r="C105" s="13900" t="s">
        <v>83</v>
      </c>
      <c r="D105" s="349">
        <f>IF(D104=0,0,ROUND((D103/D104-1)*100,2))</f>
        <v>0</v>
      </c>
      <c r="E105" s="13901"/>
      <c r="F105" s="13902"/>
      <c r="G105" s="13903"/>
      <c r="H105" s="13904"/>
      <c r="I105" s="13905"/>
      <c r="J105" s="13906"/>
      <c r="K105" s="13907"/>
    </row>
    <row r="106" ht="22.5" customHeight="1">
      <c r="A106" s="13908" t="s">
        <v>738</v>
      </c>
      <c r="B106" s="13909" t="s">
        <v>739</v>
      </c>
      <c r="C106" s="13910" t="s">
        <v>79</v>
      </c>
      <c r="D106" s="349">
        <v>0</v>
      </c>
      <c r="E106" s="13911"/>
      <c r="F106" s="13912"/>
      <c r="G106" s="13913"/>
      <c r="H106" s="13914"/>
      <c r="I106" s="13915"/>
      <c r="J106" s="13916"/>
      <c r="K106" s="13917"/>
    </row>
    <row r="107" ht="22.5" customHeight="1">
      <c r="A107" s="13918"/>
      <c r="B107" s="13919"/>
      <c r="C107" s="13920" t="s">
        <v>80</v>
      </c>
      <c r="D107" s="349">
        <v>0</v>
      </c>
      <c r="E107" s="13921"/>
      <c r="F107" s="13922"/>
      <c r="G107" s="13923"/>
      <c r="H107" s="13924"/>
      <c r="I107" s="13925"/>
      <c r="J107" s="13926"/>
      <c r="K107" s="13927"/>
    </row>
    <row r="108" ht="22.5" customHeight="1">
      <c r="A108" s="13928"/>
      <c r="B108" s="13929"/>
      <c r="C108" s="13930" t="s">
        <v>81</v>
      </c>
      <c r="D108" s="349">
        <f>IF(D106=0,0,ROUND(D107/D106*100,2))</f>
        <v>0</v>
      </c>
      <c r="E108" s="13931" t="s">
        <v>22</v>
      </c>
      <c r="F108" s="13932">
        <v>95</v>
      </c>
      <c r="G108" s="13933">
        <v>105</v>
      </c>
      <c r="H108" s="13934" t="s">
        <v>23</v>
      </c>
      <c r="I108" s="13935"/>
      <c r="J108" s="13936"/>
      <c r="K108" s="13937"/>
    </row>
    <row r="109" ht="22.5" customHeight="1">
      <c r="A109" s="13938"/>
      <c r="B109" s="13939"/>
      <c r="C109" s="13940" t="s">
        <v>82</v>
      </c>
      <c r="D109" s="349">
        <v>0</v>
      </c>
      <c r="E109" s="13941"/>
      <c r="F109" s="13942"/>
      <c r="G109" s="13943"/>
      <c r="H109" s="13944"/>
      <c r="I109" s="13945"/>
      <c r="J109" s="13946"/>
      <c r="K109" s="13947"/>
    </row>
    <row r="110" ht="22.5" customHeight="1">
      <c r="A110" s="13948"/>
      <c r="B110" s="13949"/>
      <c r="C110" s="13950" t="s">
        <v>83</v>
      </c>
      <c r="D110" s="349">
        <f>IF(D109=0,0,ROUND((D107/D109-1)*100,2))</f>
        <v>0</v>
      </c>
      <c r="E110" s="13951" t="s">
        <v>22</v>
      </c>
      <c r="F110" s="13952">
        <v>-30</v>
      </c>
      <c r="G110" s="13953">
        <v>30</v>
      </c>
      <c r="H110" s="13954" t="s">
        <v>23</v>
      </c>
      <c r="I110" s="13955"/>
      <c r="J110" s="13956"/>
      <c r="K110" s="13957"/>
    </row>
    <row r="111" ht="22.5" customHeight="1">
      <c r="A111" s="13958" t="s">
        <v>740</v>
      </c>
      <c r="B111" s="13959" t="s">
        <v>741</v>
      </c>
      <c r="C111" s="13960" t="s">
        <v>79</v>
      </c>
      <c r="D111" s="349">
        <v>0</v>
      </c>
      <c r="E111" s="13961"/>
      <c r="F111" s="13962"/>
      <c r="G111" s="13963"/>
      <c r="H111" s="13964"/>
      <c r="I111" s="13965"/>
      <c r="J111" s="13966"/>
      <c r="K111" s="13967"/>
    </row>
    <row r="112" ht="22.5" customHeight="1">
      <c r="A112" s="13968"/>
      <c r="B112" s="13969"/>
      <c r="C112" s="13970" t="s">
        <v>80</v>
      </c>
      <c r="D112" s="349">
        <v>0</v>
      </c>
      <c r="E112" s="13971"/>
      <c r="F112" s="13972"/>
      <c r="G112" s="13973"/>
      <c r="H112" s="13974"/>
      <c r="I112" s="13975"/>
      <c r="J112" s="13976"/>
      <c r="K112" s="13977"/>
    </row>
    <row r="113" ht="22.5" customHeight="1">
      <c r="A113" s="13978"/>
      <c r="B113" s="13979"/>
      <c r="C113" s="13980" t="s">
        <v>81</v>
      </c>
      <c r="D113" s="349">
        <f>IF(D111=0,0,ROUND(D112/D111*100,2))</f>
        <v>0</v>
      </c>
      <c r="E113" s="13981" t="s">
        <v>22</v>
      </c>
      <c r="F113" s="13982">
        <v>95</v>
      </c>
      <c r="G113" s="13983">
        <v>105</v>
      </c>
      <c r="H113" s="13984" t="s">
        <v>23</v>
      </c>
      <c r="I113" s="13985"/>
      <c r="J113" s="13986"/>
      <c r="K113" s="13987"/>
    </row>
    <row r="114" ht="22.5" customHeight="1">
      <c r="A114" s="13988"/>
      <c r="B114" s="13989"/>
      <c r="C114" s="13990" t="s">
        <v>82</v>
      </c>
      <c r="D114" s="349">
        <v>0</v>
      </c>
      <c r="E114" s="13991"/>
      <c r="F114" s="13992"/>
      <c r="G114" s="13993"/>
      <c r="H114" s="13994"/>
      <c r="I114" s="13995"/>
      <c r="J114" s="13996"/>
      <c r="K114" s="13997"/>
    </row>
    <row r="115" ht="22.5" customHeight="1">
      <c r="A115" s="13998"/>
      <c r="B115" s="13999"/>
      <c r="C115" s="14000" t="s">
        <v>83</v>
      </c>
      <c r="D115" s="349">
        <f>IF(D114=0,0,ROUND((D112/D114-1)*100,2))</f>
        <v>0</v>
      </c>
      <c r="E115" s="14001" t="s">
        <v>22</v>
      </c>
      <c r="F115" s="14002">
        <v>-20</v>
      </c>
      <c r="G115" s="14003">
        <v>20</v>
      </c>
      <c r="H115" s="14004" t="s">
        <v>23</v>
      </c>
      <c r="I115" s="14005"/>
      <c r="J115" s="14006"/>
      <c r="K115" s="14007"/>
    </row>
    <row r="116" ht="22.5" customHeight="1">
      <c r="A116" s="14008" t="s">
        <v>742</v>
      </c>
      <c r="B116" s="14009" t="s">
        <v>743</v>
      </c>
      <c r="C116" s="14010" t="s">
        <v>79</v>
      </c>
      <c r="D116" s="349">
        <v>0</v>
      </c>
      <c r="E116" s="14011"/>
      <c r="F116" s="14012"/>
      <c r="G116" s="14013"/>
      <c r="H116" s="14014"/>
      <c r="I116" s="14015"/>
      <c r="J116" s="14016"/>
      <c r="K116" s="14017"/>
    </row>
    <row r="117" ht="22.5" customHeight="1">
      <c r="A117" s="14018"/>
      <c r="B117" s="14019"/>
      <c r="C117" s="14020" t="s">
        <v>80</v>
      </c>
      <c r="D117" s="349">
        <v>0</v>
      </c>
      <c r="E117" s="14021"/>
      <c r="F117" s="14022"/>
      <c r="G117" s="14023"/>
      <c r="H117" s="14024"/>
      <c r="I117" s="14025"/>
      <c r="J117" s="14026"/>
      <c r="K117" s="14027"/>
    </row>
    <row r="118" ht="22.5" customHeight="1">
      <c r="A118" s="14028"/>
      <c r="B118" s="14029"/>
      <c r="C118" s="14030" t="s">
        <v>81</v>
      </c>
      <c r="D118" s="349">
        <f>IF(D116=0,0,ROUND(D117/D116*100,2))</f>
        <v>0</v>
      </c>
      <c r="E118" s="14031"/>
      <c r="F118" s="14032"/>
      <c r="G118" s="14033"/>
      <c r="H118" s="14034"/>
      <c r="I118" s="14035"/>
      <c r="J118" s="14036"/>
      <c r="K118" s="14037"/>
    </row>
    <row r="119" ht="22.5" customHeight="1">
      <c r="A119" s="14038"/>
      <c r="B119" s="14039"/>
      <c r="C119" s="14040" t="s">
        <v>82</v>
      </c>
      <c r="D119" s="349">
        <v>0</v>
      </c>
      <c r="E119" s="14041"/>
      <c r="F119" s="14042"/>
      <c r="G119" s="14043"/>
      <c r="H119" s="14044"/>
      <c r="I119" s="14045"/>
      <c r="J119" s="14046"/>
      <c r="K119" s="14047"/>
    </row>
    <row r="120" ht="22.5" customHeight="1">
      <c r="A120" s="14048"/>
      <c r="B120" s="14049"/>
      <c r="C120" s="14050" t="s">
        <v>83</v>
      </c>
      <c r="D120" s="349">
        <f>IF(D119=0,0,ROUND((D117/D119-1)*100,2))</f>
        <v>0</v>
      </c>
      <c r="E120" s="14051" t="s">
        <v>22</v>
      </c>
      <c r="F120" s="14052">
        <v>-30</v>
      </c>
      <c r="G120" s="14053">
        <v>30</v>
      </c>
      <c r="H120" s="14054" t="s">
        <v>23</v>
      </c>
      <c r="I120" s="14055"/>
      <c r="J120" s="14056"/>
      <c r="K120" s="14057"/>
    </row>
    <row r="121" ht="22.5" customHeight="1">
      <c r="A121" s="14058" t="s">
        <v>117</v>
      </c>
      <c r="B121" s="14059" t="s">
        <v>118</v>
      </c>
      <c r="C121" s="14060" t="s">
        <v>119</v>
      </c>
      <c r="D121" s="349">
        <v>0</v>
      </c>
      <c r="E121" s="14061" t="s">
        <v>22</v>
      </c>
      <c r="F121" s="14062">
        <v>0</v>
      </c>
      <c r="G121" s="14063"/>
      <c r="H121" s="14064" t="s">
        <v>23</v>
      </c>
      <c r="I121" s="14065"/>
      <c r="J121" s="14066"/>
      <c r="K121" s="14067"/>
    </row>
    <row r="122" ht="22.5" customHeight="1">
      <c r="A122" s="14068"/>
      <c r="B122" s="14069"/>
      <c r="C122" s="14070" t="s">
        <v>120</v>
      </c>
      <c r="D122" s="349">
        <v>0</v>
      </c>
      <c r="E122" s="14071" t="s">
        <v>22</v>
      </c>
      <c r="F122" s="14072">
        <v>0</v>
      </c>
      <c r="G122" s="14073"/>
      <c r="H122" s="14074" t="s">
        <v>23</v>
      </c>
      <c r="I122" s="14075"/>
      <c r="J122" s="14076"/>
      <c r="K122" s="14077"/>
    </row>
    <row r="123" ht="22.5" customHeight="1">
      <c r="A123" s="14078"/>
      <c r="B123" s="14079"/>
      <c r="C123" s="14080" t="s">
        <v>121</v>
      </c>
      <c r="D123" s="349" t="e">
        <f>D122/D64*12</f>
        <v>#DIV/0!</v>
      </c>
      <c r="E123" s="14081" t="s">
        <v>22</v>
      </c>
      <c r="F123" s="14082">
        <v>6</v>
      </c>
      <c r="G123" s="14083"/>
      <c r="H123" s="14084" t="s">
        <v>23</v>
      </c>
      <c r="I123" s="14085"/>
      <c r="J123" s="14086"/>
      <c r="K123" s="14087"/>
    </row>
    <row r="124" ht="22.5" customHeight="1">
      <c r="A124" s="14088" t="s">
        <v>122</v>
      </c>
      <c r="B124" s="14089"/>
      <c r="C124" s="14090"/>
      <c r="D124" s="14091"/>
      <c r="E124" s="14092"/>
      <c r="F124" s="14093"/>
      <c r="G124" s="14094"/>
      <c r="H124" s="14095"/>
      <c r="I124" s="14096"/>
      <c r="J124" s="14097"/>
      <c r="K124" s="14098"/>
    </row>
    <row r="125" ht="22.5" customHeight="1">
      <c r="A125" s="14099" t="s">
        <v>123</v>
      </c>
      <c r="B125" s="14100" t="s">
        <v>744</v>
      </c>
      <c r="C125" s="14101" t="s">
        <v>125</v>
      </c>
      <c r="D125" s="1555">
        <v>0</v>
      </c>
      <c r="E125" s="14102"/>
      <c r="F125" s="14103"/>
      <c r="G125" s="14104"/>
      <c r="H125" s="14105"/>
      <c r="I125" s="14106"/>
      <c r="J125" s="14107"/>
      <c r="K125" s="14108"/>
    </row>
    <row r="126" ht="22.5" customHeight="1">
      <c r="A126" s="14109"/>
      <c r="B126" s="14110"/>
      <c r="C126" s="14111" t="s">
        <v>126</v>
      </c>
      <c r="D126" s="1555">
        <v>0</v>
      </c>
      <c r="E126" s="14112"/>
      <c r="F126" s="14113"/>
      <c r="G126" s="14114"/>
      <c r="H126" s="14115"/>
      <c r="I126" s="14116"/>
      <c r="J126" s="14117"/>
      <c r="K126" s="14118"/>
    </row>
    <row r="127" ht="22.5" customHeight="1">
      <c r="A127" s="14119"/>
      <c r="B127" s="14120"/>
      <c r="C127" s="14121" t="s">
        <v>83</v>
      </c>
      <c r="D127" s="349">
        <f>IF(D126=0,0,ROUND((D125/D126-1)*100,2))</f>
        <v>0</v>
      </c>
      <c r="E127" s="14122" t="s">
        <v>22</v>
      </c>
      <c r="F127" s="14123">
        <v>0</v>
      </c>
      <c r="G127" s="14124">
        <v>10</v>
      </c>
      <c r="H127" s="14125" t="s">
        <v>23</v>
      </c>
      <c r="I127" s="14126"/>
      <c r="J127" s="14127"/>
      <c r="K127" s="14128"/>
    </row>
    <row r="128" ht="22.5" customHeight="1">
      <c r="A128" s="14129"/>
      <c r="B128" s="14130"/>
      <c r="C128" s="14131" t="s">
        <v>131</v>
      </c>
      <c r="D128" s="1555">
        <v>0</v>
      </c>
      <c r="E128" s="14132" t="s">
        <v>22</v>
      </c>
      <c r="F128" s="14133">
        <f>IF(D125&lt;=D126,D125,D126)</f>
        <v>0</v>
      </c>
      <c r="G128" s="14134">
        <f>IF(D125&lt;=D126,D126,D125)</f>
        <v>0</v>
      </c>
      <c r="H128" s="14135" t="s">
        <v>23</v>
      </c>
      <c r="I128" s="14136"/>
      <c r="J128" s="14137"/>
      <c r="K128" s="14138"/>
    </row>
    <row r="129" ht="22.5" customHeight="1">
      <c r="A129" s="14139" t="s">
        <v>745</v>
      </c>
      <c r="B129" s="14140" t="s">
        <v>746</v>
      </c>
      <c r="C129" s="14141" t="s">
        <v>125</v>
      </c>
      <c r="D129" s="1555">
        <v>0</v>
      </c>
      <c r="E129" s="14142"/>
      <c r="F129" s="14143"/>
      <c r="G129" s="14144"/>
      <c r="H129" s="14145"/>
      <c r="I129" s="14146"/>
      <c r="J129" s="14147"/>
      <c r="K129" s="14148"/>
    </row>
    <row r="130" ht="22.5" customHeight="1">
      <c r="A130" s="14149"/>
      <c r="B130" s="14150"/>
      <c r="C130" s="14151" t="s">
        <v>126</v>
      </c>
      <c r="D130" s="1555">
        <v>0</v>
      </c>
      <c r="E130" s="14152"/>
      <c r="F130" s="14153"/>
      <c r="G130" s="14154"/>
      <c r="H130" s="14155"/>
      <c r="I130" s="14156"/>
      <c r="J130" s="14157"/>
      <c r="K130" s="14158"/>
    </row>
    <row r="131" ht="22.5" customHeight="1">
      <c r="A131" s="14159"/>
      <c r="B131" s="14160"/>
      <c r="C131" s="14161" t="s">
        <v>83</v>
      </c>
      <c r="D131" s="684">
        <f>IF(D130=0,0,ROUND((D129/D130-1)*100,2))</f>
        <v>0</v>
      </c>
      <c r="E131" s="14162" t="s">
        <v>22</v>
      </c>
      <c r="F131" s="14163">
        <v>0</v>
      </c>
      <c r="G131" s="14164">
        <v>10</v>
      </c>
      <c r="H131" s="14165" t="s">
        <v>23</v>
      </c>
      <c r="I131" s="14166"/>
      <c r="J131" s="14167"/>
      <c r="K131" s="14168"/>
    </row>
    <row r="132" ht="22.5" customHeight="1">
      <c r="A132" s="14169" t="s">
        <v>747</v>
      </c>
      <c r="B132" s="14170" t="s">
        <v>133</v>
      </c>
      <c r="C132" s="14171" t="s">
        <v>125</v>
      </c>
      <c r="D132" s="1879">
        <v>0</v>
      </c>
      <c r="E132" s="14172"/>
      <c r="F132" s="14173"/>
      <c r="G132" s="14174"/>
      <c r="H132" s="14175"/>
      <c r="I132" s="14176"/>
      <c r="J132" s="14177"/>
      <c r="K132" s="14178"/>
    </row>
    <row r="133" ht="22.5" customHeight="1">
      <c r="A133" s="14179"/>
      <c r="B133" s="14180"/>
      <c r="C133" s="14181" t="s">
        <v>126</v>
      </c>
      <c r="D133" s="1555">
        <v>0</v>
      </c>
      <c r="E133" s="14182"/>
      <c r="F133" s="14183"/>
      <c r="G133" s="14184"/>
      <c r="H133" s="14185"/>
      <c r="I133" s="14186"/>
      <c r="J133" s="14187"/>
      <c r="K133" s="14188"/>
    </row>
    <row r="134" ht="22.5" customHeight="1">
      <c r="A134" s="14189"/>
      <c r="B134" s="14190"/>
      <c r="C134" s="14191" t="s">
        <v>83</v>
      </c>
      <c r="D134" s="349">
        <f>IF(D133=0,0,ROUND((D132/D133-1)*100,2))</f>
        <v>0</v>
      </c>
      <c r="E134" s="14192" t="s">
        <v>22</v>
      </c>
      <c r="F134" s="14193">
        <v>0</v>
      </c>
      <c r="G134" s="14194">
        <v>10</v>
      </c>
      <c r="H134" s="14195" t="s">
        <v>23</v>
      </c>
      <c r="I134" s="14196"/>
      <c r="J134" s="14197"/>
      <c r="K134" s="14198"/>
    </row>
    <row r="135" ht="22.5" customHeight="1">
      <c r="A135" s="14199"/>
      <c r="B135" s="14200"/>
      <c r="C135" s="14201" t="s">
        <v>131</v>
      </c>
      <c r="D135" s="1555">
        <v>0</v>
      </c>
      <c r="E135" s="14202" t="s">
        <v>22</v>
      </c>
      <c r="F135" s="14203">
        <f>IF(D132&lt;=D133,D132,D133)</f>
        <v>0</v>
      </c>
      <c r="G135" s="14204">
        <f>IF(D132&lt;=D133,D133,D132)</f>
        <v>0</v>
      </c>
      <c r="H135" s="14205" t="s">
        <v>23</v>
      </c>
      <c r="I135" s="14206"/>
      <c r="J135" s="14207"/>
      <c r="K135" s="14208"/>
    </row>
    <row r="136" ht="22.5" customHeight="1">
      <c r="A136" s="14209" t="s">
        <v>748</v>
      </c>
      <c r="B136" s="14210" t="s">
        <v>749</v>
      </c>
      <c r="C136" s="14211" t="s">
        <v>80</v>
      </c>
      <c r="D136" s="349">
        <v>0</v>
      </c>
      <c r="E136" s="14212"/>
      <c r="F136" s="14213"/>
      <c r="G136" s="14214"/>
      <c r="H136" s="14215"/>
      <c r="I136" s="14216"/>
      <c r="J136" s="14217"/>
      <c r="K136" s="14218"/>
    </row>
    <row r="137" ht="22.5" customHeight="1">
      <c r="A137" s="14219"/>
      <c r="B137" s="14220"/>
      <c r="C137" s="14221" t="s">
        <v>82</v>
      </c>
      <c r="D137" s="349">
        <v>0</v>
      </c>
      <c r="E137" s="14222"/>
      <c r="F137" s="14223"/>
      <c r="G137" s="14224"/>
      <c r="H137" s="14225"/>
      <c r="I137" s="14226"/>
      <c r="J137" s="14227"/>
      <c r="K137" s="14228"/>
    </row>
    <row r="138" ht="22.5" customHeight="1">
      <c r="A138" s="14229"/>
      <c r="B138" s="14230"/>
      <c r="C138" s="14231" t="s">
        <v>83</v>
      </c>
      <c r="D138" s="349">
        <f>IF(D137=0,0,ROUND((D136/D137-1)*100,2))</f>
        <v>0</v>
      </c>
      <c r="E138" s="14232" t="s">
        <v>22</v>
      </c>
      <c r="F138" s="14233">
        <v>2</v>
      </c>
      <c r="G138" s="14234">
        <v>20</v>
      </c>
      <c r="H138" s="14235" t="s">
        <v>23</v>
      </c>
      <c r="I138" s="14236"/>
      <c r="J138" s="14237"/>
      <c r="K138" s="14238"/>
    </row>
    <row r="139" ht="22.5" customHeight="1">
      <c r="A139" s="14239" t="s">
        <v>750</v>
      </c>
      <c r="B139" s="14240" t="s">
        <v>751</v>
      </c>
      <c r="C139" s="14241" t="s">
        <v>80</v>
      </c>
      <c r="D139" s="349">
        <v>0</v>
      </c>
      <c r="E139" s="14242"/>
      <c r="F139" s="14243"/>
      <c r="G139" s="14244"/>
      <c r="H139" s="14245"/>
      <c r="I139" s="14246"/>
      <c r="J139" s="14247"/>
      <c r="K139" s="14248"/>
    </row>
    <row r="140" ht="22.5" customHeight="1">
      <c r="A140" s="14249"/>
      <c r="B140" s="14250"/>
      <c r="C140" s="14251" t="s">
        <v>82</v>
      </c>
      <c r="D140" s="349">
        <v>0</v>
      </c>
      <c r="E140" s="14252"/>
      <c r="F140" s="14253"/>
      <c r="G140" s="14254"/>
      <c r="H140" s="14255"/>
      <c r="I140" s="14256"/>
      <c r="J140" s="14257"/>
      <c r="K140" s="14258"/>
    </row>
    <row r="141" ht="22.5" customHeight="1">
      <c r="A141" s="14259"/>
      <c r="B141" s="14260"/>
      <c r="C141" s="14261" t="s">
        <v>83</v>
      </c>
      <c r="D141" s="349">
        <f>IF(D140=0,0,ROUND((D139/D140-1)*100,2))</f>
        <v>0</v>
      </c>
      <c r="E141" s="14262" t="s">
        <v>22</v>
      </c>
      <c r="F141" s="14263">
        <v>2</v>
      </c>
      <c r="G141" s="14264">
        <v>20</v>
      </c>
      <c r="H141" s="14265" t="s">
        <v>23</v>
      </c>
      <c r="I141" s="14266"/>
      <c r="J141" s="14267"/>
      <c r="K141" s="14268"/>
    </row>
    <row r="142" ht="22.5" customHeight="1">
      <c r="A142" s="14269"/>
      <c r="B142" s="14270"/>
      <c r="C142" s="14271" t="s">
        <v>752</v>
      </c>
      <c r="D142" s="349">
        <f>IF(D136=0,0,D139/D136)*100</f>
        <v>0</v>
      </c>
      <c r="E142" s="14272" t="s">
        <v>22</v>
      </c>
      <c r="F142" s="14273">
        <v>90</v>
      </c>
      <c r="G142" s="14274">
        <v>100</v>
      </c>
      <c r="H142" s="14275" t="s">
        <v>23</v>
      </c>
      <c r="I142" s="14276"/>
      <c r="J142" s="14277"/>
      <c r="K142" s="14278"/>
    </row>
    <row r="143" ht="22.5" customHeight="1">
      <c r="A143" s="14279" t="s">
        <v>753</v>
      </c>
      <c r="B143" s="14280" t="s">
        <v>754</v>
      </c>
      <c r="C143" s="14281" t="s">
        <v>80</v>
      </c>
      <c r="D143" s="349">
        <v>0</v>
      </c>
      <c r="E143" s="14282"/>
      <c r="F143" s="14283"/>
      <c r="G143" s="14284"/>
      <c r="H143" s="14285"/>
      <c r="I143" s="14286"/>
      <c r="J143" s="14287"/>
      <c r="K143" s="14288"/>
    </row>
    <row r="144" ht="22.5" customHeight="1">
      <c r="A144" s="14289"/>
      <c r="B144" s="14290"/>
      <c r="C144" s="14291" t="s">
        <v>82</v>
      </c>
      <c r="D144" s="349">
        <v>0</v>
      </c>
      <c r="E144" s="14292"/>
      <c r="F144" s="14293"/>
      <c r="G144" s="14294"/>
      <c r="H144" s="14295"/>
      <c r="I144" s="14296"/>
      <c r="J144" s="14297"/>
      <c r="K144" s="14298"/>
    </row>
    <row r="145" ht="22.5" customHeight="1">
      <c r="A145" s="14299"/>
      <c r="B145" s="14300"/>
      <c r="C145" s="14301" t="s">
        <v>83</v>
      </c>
      <c r="D145" s="349">
        <f>IF(D144=0,0,ROUND((D143/D144-1)*100,2))</f>
        <v>0</v>
      </c>
      <c r="E145" s="14302" t="s">
        <v>22</v>
      </c>
      <c r="F145" s="14303">
        <v>-20</v>
      </c>
      <c r="G145" s="14304">
        <v>20</v>
      </c>
      <c r="H145" s="14305" t="s">
        <v>23</v>
      </c>
      <c r="I145" s="14306"/>
      <c r="J145" s="14307"/>
      <c r="K145" s="14308"/>
    </row>
    <row r="146" ht="22.5" customHeight="1">
      <c r="A146" s="14309" t="s">
        <v>755</v>
      </c>
      <c r="B146" s="14310" t="s">
        <v>756</v>
      </c>
      <c r="C146" s="14311" t="s">
        <v>80</v>
      </c>
      <c r="D146" s="349">
        <v>0</v>
      </c>
      <c r="E146" s="14312"/>
      <c r="F146" s="14313"/>
      <c r="G146" s="14314"/>
      <c r="H146" s="14315"/>
      <c r="I146" s="14316"/>
      <c r="J146" s="14317"/>
      <c r="K146" s="14318"/>
    </row>
    <row r="147" ht="22.5" customHeight="1">
      <c r="A147" s="14319"/>
      <c r="B147" s="14320"/>
      <c r="C147" s="14321" t="s">
        <v>82</v>
      </c>
      <c r="D147" s="349">
        <v>0</v>
      </c>
      <c r="E147" s="14322"/>
      <c r="F147" s="14323"/>
      <c r="G147" s="14324"/>
      <c r="H147" s="14325"/>
      <c r="I147" s="14326"/>
      <c r="J147" s="14327"/>
      <c r="K147" s="14328"/>
    </row>
    <row r="148" ht="22.5" customHeight="1">
      <c r="A148" s="14329"/>
      <c r="B148" s="14330"/>
      <c r="C148" s="14331" t="s">
        <v>83</v>
      </c>
      <c r="D148" s="349">
        <f>IF(D147=0,0,ROUND((D146/D147-1)*100,2))</f>
        <v>0</v>
      </c>
      <c r="E148" s="14332" t="s">
        <v>22</v>
      </c>
      <c r="F148" s="14333">
        <v>-20</v>
      </c>
      <c r="G148" s="14334">
        <v>20</v>
      </c>
      <c r="H148" s="14335" t="s">
        <v>23</v>
      </c>
      <c r="I148" s="14336"/>
      <c r="J148" s="14337"/>
      <c r="K148" s="14338"/>
    </row>
    <row r="149" ht="22.5" customHeight="1">
      <c r="A149" s="14339"/>
      <c r="B149" s="14340"/>
      <c r="C149" s="14341" t="s">
        <v>757</v>
      </c>
      <c r="D149" s="349">
        <f>IF(D143=0,0,ROUND((D146/D143-1)*100,2))</f>
        <v>0</v>
      </c>
      <c r="E149" s="14342" t="s">
        <v>22</v>
      </c>
      <c r="F149" s="14343">
        <v>-10</v>
      </c>
      <c r="G149" s="14344">
        <v>10</v>
      </c>
      <c r="H149" s="14345" t="s">
        <v>23</v>
      </c>
      <c r="I149" s="14346"/>
      <c r="J149" s="14347"/>
      <c r="K149" s="14348"/>
    </row>
    <row r="150" ht="22.5" customHeight="1">
      <c r="A150" s="14349" t="s">
        <v>758</v>
      </c>
      <c r="B150" s="14350" t="s">
        <v>759</v>
      </c>
      <c r="C150" s="14351" t="s">
        <v>80</v>
      </c>
      <c r="D150" s="1555">
        <v>0</v>
      </c>
      <c r="E150" s="14352"/>
      <c r="F150" s="14353"/>
      <c r="G150" s="14354"/>
      <c r="H150" s="14355"/>
      <c r="I150" s="14356"/>
      <c r="J150" s="14357"/>
      <c r="K150" s="14358"/>
    </row>
    <row r="151" ht="22.5" customHeight="1">
      <c r="A151" s="14359"/>
      <c r="B151" s="14360"/>
      <c r="C151" s="14361" t="s">
        <v>82</v>
      </c>
      <c r="D151" s="1555">
        <v>0</v>
      </c>
      <c r="E151" s="14362"/>
      <c r="F151" s="14363"/>
      <c r="G151" s="14364"/>
      <c r="H151" s="14365"/>
      <c r="I151" s="14366"/>
      <c r="J151" s="14367"/>
      <c r="K151" s="14368"/>
    </row>
    <row r="152" ht="22.5" customHeight="1">
      <c r="A152" s="14369"/>
      <c r="B152" s="14370"/>
      <c r="C152" s="14371" t="s">
        <v>83</v>
      </c>
      <c r="D152" s="349">
        <f>IF(D151=0,0,ROUND((D150/D151-1)*100,2))</f>
        <v>0</v>
      </c>
      <c r="E152" s="14372" t="s">
        <v>22</v>
      </c>
      <c r="F152" s="14373">
        <v>-20</v>
      </c>
      <c r="G152" s="14374">
        <v>20</v>
      </c>
      <c r="H152" s="14375" t="s">
        <v>23</v>
      </c>
      <c r="I152" s="14376"/>
      <c r="J152" s="14377"/>
      <c r="K152" s="14378"/>
    </row>
    <row r="153" ht="24.75" customHeight="1">
      <c r="A153" s="14379" t="s">
        <v>760</v>
      </c>
      <c r="B153" s="14380" t="s">
        <v>393</v>
      </c>
      <c r="C153" s="14381" t="s">
        <v>80</v>
      </c>
      <c r="D153" s="349">
        <v>0</v>
      </c>
      <c r="E153" s="14382"/>
      <c r="F153" s="14383"/>
      <c r="G153" s="14384"/>
      <c r="H153" s="14385"/>
      <c r="I153" s="14386"/>
      <c r="J153" s="14387"/>
      <c r="K153" s="14388"/>
    </row>
    <row r="154" ht="22.5" customHeight="1">
      <c r="A154" s="14389" t="s">
        <v>761</v>
      </c>
      <c r="B154" s="14390" t="s">
        <v>762</v>
      </c>
      <c r="C154" s="14391" t="s">
        <v>80</v>
      </c>
      <c r="D154" s="349">
        <v>0</v>
      </c>
      <c r="E154" s="14392"/>
      <c r="F154" s="14393"/>
      <c r="G154" s="14394"/>
      <c r="H154" s="14395"/>
      <c r="I154" s="14396"/>
      <c r="J154" s="14397"/>
      <c r="K154" s="14398"/>
    </row>
    <row r="155" ht="22.5" customHeight="1">
      <c r="A155" s="14399"/>
      <c r="B155" s="14400"/>
      <c r="C155" s="14401" t="s">
        <v>82</v>
      </c>
      <c r="D155" s="14402">
        <v>0</v>
      </c>
      <c r="E155" s="14403"/>
      <c r="F155" s="14404"/>
      <c r="G155" s="14405"/>
      <c r="H155" s="14406"/>
      <c r="I155" s="14407"/>
      <c r="J155" s="14408"/>
      <c r="K155" s="14409"/>
    </row>
    <row r="156" ht="22.5" customHeight="1">
      <c r="A156" s="14410"/>
      <c r="B156" s="14411"/>
      <c r="C156" s="14412" t="s">
        <v>83</v>
      </c>
      <c r="D156" s="349">
        <f>IF(D155=0,0,ROUND((D154/D155-1)*100,2))</f>
        <v>0</v>
      </c>
      <c r="E156" s="14413" t="s">
        <v>22</v>
      </c>
      <c r="F156" s="14414">
        <v>-20</v>
      </c>
      <c r="G156" s="14415">
        <v>20</v>
      </c>
      <c r="H156" s="14416" t="s">
        <v>23</v>
      </c>
      <c r="I156" s="14417"/>
      <c r="J156" s="14418"/>
      <c r="K156" s="14419"/>
    </row>
    <row r="157" ht="22.5" customHeight="1">
      <c r="A157" s="14420" t="s">
        <v>763</v>
      </c>
      <c r="B157" s="14421" t="s">
        <v>764</v>
      </c>
      <c r="C157" s="14422" t="s">
        <v>80</v>
      </c>
      <c r="D157" s="1555">
        <v>0</v>
      </c>
      <c r="E157" s="14423"/>
      <c r="F157" s="14424"/>
      <c r="G157" s="14425"/>
      <c r="H157" s="14426"/>
      <c r="I157" s="14427"/>
      <c r="J157" s="14428"/>
      <c r="K157" s="14429"/>
    </row>
    <row r="158" ht="22.5" customHeight="1">
      <c r="A158" s="14430"/>
      <c r="B158" s="14431"/>
      <c r="C158" s="14432" t="s">
        <v>82</v>
      </c>
      <c r="D158" s="1555">
        <v>0</v>
      </c>
      <c r="E158" s="14433"/>
      <c r="F158" s="14434"/>
      <c r="G158" s="14435"/>
      <c r="H158" s="14436"/>
      <c r="I158" s="14437"/>
      <c r="J158" s="14438"/>
      <c r="K158" s="14439"/>
    </row>
    <row r="159" ht="22.5" customHeight="1">
      <c r="A159" s="14440"/>
      <c r="B159" s="14441"/>
      <c r="C159" s="14442" t="s">
        <v>83</v>
      </c>
      <c r="D159" s="349">
        <f>IF(D158=0,0,ROUND((D157/D158-1)*100,2))</f>
        <v>0</v>
      </c>
      <c r="E159" s="14443" t="s">
        <v>22</v>
      </c>
      <c r="F159" s="14444">
        <v>-20</v>
      </c>
      <c r="G159" s="14445">
        <v>20</v>
      </c>
      <c r="H159" s="14446" t="s">
        <v>23</v>
      </c>
      <c r="I159" s="14447"/>
      <c r="J159" s="14448"/>
      <c r="K159" s="14449"/>
    </row>
    <row r="160" ht="22.5" customHeight="1">
      <c r="A160" s="14450" t="s">
        <v>765</v>
      </c>
      <c r="B160" s="14451" t="s">
        <v>766</v>
      </c>
      <c r="C160" s="14452" t="s">
        <v>80</v>
      </c>
      <c r="D160" s="1555">
        <v>0</v>
      </c>
      <c r="E160" s="14453"/>
      <c r="F160" s="14454"/>
      <c r="G160" s="14455"/>
      <c r="H160" s="14456"/>
      <c r="I160" s="14457"/>
      <c r="J160" s="14458"/>
      <c r="K160" s="14459"/>
    </row>
    <row r="161" ht="22.5" customHeight="1">
      <c r="A161" s="14460"/>
      <c r="B161" s="14461"/>
      <c r="C161" s="14462" t="s">
        <v>82</v>
      </c>
      <c r="D161" s="1555">
        <v>0</v>
      </c>
      <c r="E161" s="14463"/>
      <c r="F161" s="14464"/>
      <c r="G161" s="14465"/>
      <c r="H161" s="14466"/>
      <c r="I161" s="14467"/>
      <c r="J161" s="14468"/>
      <c r="K161" s="14469"/>
    </row>
    <row r="162" ht="22.5" customHeight="1">
      <c r="A162" s="14470"/>
      <c r="B162" s="14471"/>
      <c r="C162" s="14472" t="s">
        <v>83</v>
      </c>
      <c r="D162" s="349">
        <f>IF(D161=0,0,ROUND((D160/D161-1)*100,2))</f>
        <v>0</v>
      </c>
      <c r="E162" s="14473" t="s">
        <v>22</v>
      </c>
      <c r="F162" s="14474">
        <v>-20</v>
      </c>
      <c r="G162" s="14475">
        <v>20</v>
      </c>
      <c r="H162" s="14476" t="s">
        <v>23</v>
      </c>
      <c r="I162" s="14477"/>
      <c r="J162" s="14478"/>
      <c r="K162" s="14479"/>
    </row>
    <row r="163" ht="22.5" customHeight="1">
      <c r="A163" s="14480" t="s">
        <v>767</v>
      </c>
      <c r="B163" s="14481" t="s">
        <v>87</v>
      </c>
      <c r="C163" s="14482" t="s">
        <v>80</v>
      </c>
      <c r="D163" s="1555">
        <v>0</v>
      </c>
      <c r="E163" s="14483"/>
      <c r="F163" s="14484"/>
      <c r="G163" s="14485"/>
      <c r="H163" s="14486"/>
      <c r="I163" s="14487"/>
      <c r="J163" s="14488"/>
      <c r="K163" s="14489"/>
    </row>
    <row r="164" ht="22.5" customHeight="1">
      <c r="A164" s="14490"/>
      <c r="B164" s="14491"/>
      <c r="C164" s="14492" t="s">
        <v>82</v>
      </c>
      <c r="D164" s="1555">
        <v>0</v>
      </c>
      <c r="E164" s="14493"/>
      <c r="F164" s="14494"/>
      <c r="G164" s="14495"/>
      <c r="H164" s="14496"/>
      <c r="I164" s="14497"/>
      <c r="J164" s="14498"/>
      <c r="K164" s="14499"/>
    </row>
    <row r="165" ht="22.5" customHeight="1">
      <c r="A165" s="14500"/>
      <c r="B165" s="14501"/>
      <c r="C165" s="14502" t="s">
        <v>83</v>
      </c>
      <c r="D165" s="349">
        <f>IF(D164=0,0,ROUND((D163/D164-1)*100,2))</f>
        <v>0</v>
      </c>
      <c r="E165" s="14503" t="s">
        <v>22</v>
      </c>
      <c r="F165" s="14504">
        <v>-20</v>
      </c>
      <c r="G165" s="14505">
        <v>20</v>
      </c>
      <c r="H165" s="14506" t="s">
        <v>23</v>
      </c>
      <c r="I165" s="14507"/>
      <c r="J165" s="14508"/>
      <c r="K165" s="14509"/>
    </row>
    <row r="166" ht="22.5" customHeight="1">
      <c r="A166" s="14510" t="s">
        <v>161</v>
      </c>
      <c r="B166" s="14511"/>
      <c r="C166" s="14512"/>
      <c r="D166" s="14513"/>
      <c r="E166" s="14514"/>
      <c r="F166" s="14515"/>
      <c r="G166" s="14516"/>
      <c r="H166" s="14517"/>
      <c r="I166" s="14518"/>
      <c r="J166" s="14519"/>
      <c r="K166" s="14520"/>
    </row>
    <row r="167" ht="34.5" customHeight="1">
      <c r="A167" s="14521" t="s">
        <v>362</v>
      </c>
      <c r="B167" s="14522" t="s">
        <v>768</v>
      </c>
      <c r="C167" s="14523" t="s">
        <v>164</v>
      </c>
      <c r="D167" s="349">
        <f>IF(D125=0,0,ROUND(D132/D125*100,2))</f>
        <v>0</v>
      </c>
      <c r="E167" s="14524" t="s">
        <v>22</v>
      </c>
      <c r="F167" s="14525">
        <v>75</v>
      </c>
      <c r="G167" s="14526">
        <v>100</v>
      </c>
      <c r="H167" s="14527" t="s">
        <v>23</v>
      </c>
      <c r="I167" s="14528"/>
      <c r="J167" s="14529"/>
      <c r="K167" s="14530"/>
    </row>
    <row r="168" ht="22.5" customHeight="1">
      <c r="A168" s="14531" t="s">
        <v>769</v>
      </c>
      <c r="B168" s="14532" t="s">
        <v>770</v>
      </c>
      <c r="C168" s="14533" t="s">
        <v>80</v>
      </c>
      <c r="D168" s="349">
        <f>IF(D135=0,0,D139/D135)</f>
        <v>0</v>
      </c>
      <c r="E168" s="14534"/>
      <c r="F168" s="14535"/>
      <c r="G168" s="14536"/>
      <c r="H168" s="14537"/>
      <c r="I168" s="14538"/>
      <c r="J168" s="14539"/>
      <c r="K168" s="14540"/>
    </row>
    <row r="169" ht="22.5" customHeight="1">
      <c r="A169" s="14541"/>
      <c r="B169" s="14542"/>
      <c r="C169" s="14543" t="s">
        <v>82</v>
      </c>
      <c r="D169" s="349">
        <v>0</v>
      </c>
      <c r="E169" s="14544"/>
      <c r="F169" s="14545"/>
      <c r="G169" s="14546"/>
      <c r="H169" s="14547"/>
      <c r="I169" s="14548"/>
      <c r="J169" s="14549"/>
      <c r="K169" s="14550"/>
    </row>
    <row r="170" ht="24" customHeight="1">
      <c r="A170" s="14551"/>
      <c r="B170" s="14552"/>
      <c r="C170" s="14553" t="s">
        <v>83</v>
      </c>
      <c r="D170" s="349">
        <f>IF(D169=0,0,ROUND((D168/D169-1)*100,2))</f>
        <v>0</v>
      </c>
      <c r="E170" s="14554" t="s">
        <v>22</v>
      </c>
      <c r="F170" s="14555">
        <v>2</v>
      </c>
      <c r="G170" s="14556">
        <v>20</v>
      </c>
      <c r="H170" s="14557" t="s">
        <v>23</v>
      </c>
      <c r="I170" s="14558"/>
      <c r="J170" s="14559"/>
      <c r="K170" s="14560"/>
    </row>
    <row r="171" ht="24" customHeight="1">
      <c r="A171" s="14561" t="s">
        <v>173</v>
      </c>
      <c r="B171" s="14562" t="s">
        <v>365</v>
      </c>
      <c r="C171" s="14563" t="s">
        <v>80</v>
      </c>
      <c r="D171" s="349">
        <f>IF(D8+D122=0,0,D31/(D8+D122)*200)</f>
        <v>0</v>
      </c>
      <c r="E171" s="14564" t="s">
        <v>22</v>
      </c>
      <c r="F171" s="14565">
        <v>0.5</v>
      </c>
      <c r="G171" s="14566">
        <v>3.1</v>
      </c>
      <c r="H171" s="14567" t="s">
        <v>23</v>
      </c>
      <c r="I171" s="14568"/>
      <c r="J171" s="14569"/>
      <c r="K171" s="14570"/>
    </row>
    <row r="172" ht="24" customHeight="1">
      <c r="A172" s="14571"/>
      <c r="B172" s="14572"/>
      <c r="C172" s="14573" t="s">
        <v>82</v>
      </c>
      <c r="D172" s="349">
        <v>0</v>
      </c>
      <c r="E172" s="14574"/>
      <c r="F172" s="14575"/>
      <c r="G172" s="14576"/>
      <c r="H172" s="14577"/>
      <c r="I172" s="14578"/>
      <c r="J172" s="14579"/>
      <c r="K172" s="14580"/>
    </row>
    <row r="173" ht="24" customHeight="1">
      <c r="A173" s="14581" t="s">
        <v>771</v>
      </c>
      <c r="B173" s="14582" t="s">
        <v>772</v>
      </c>
      <c r="C173" s="14583" t="s">
        <v>80</v>
      </c>
      <c r="D173" s="349">
        <f>IF(D143=0,0,D69/D143)</f>
        <v>0</v>
      </c>
      <c r="E173" s="14584" t="s">
        <v>22</v>
      </c>
      <c r="F173" s="14585">
        <v>1400</v>
      </c>
      <c r="G173" s="14586">
        <v>2400</v>
      </c>
      <c r="H173" s="14587" t="s">
        <v>23</v>
      </c>
      <c r="I173" s="14588"/>
      <c r="J173" s="14589"/>
      <c r="K173" s="14590"/>
    </row>
    <row r="174" ht="24" customHeight="1">
      <c r="A174" s="14591"/>
      <c r="B174" s="14592"/>
      <c r="C174" s="14593" t="s">
        <v>82</v>
      </c>
      <c r="D174" s="349">
        <f>IF(D144=0,0,D71/D144)</f>
        <v>0</v>
      </c>
      <c r="E174" s="14594"/>
      <c r="F174" s="14595"/>
      <c r="G174" s="14596"/>
      <c r="H174" s="14597"/>
      <c r="I174" s="14598"/>
      <c r="J174" s="14599"/>
      <c r="K174" s="14600"/>
    </row>
    <row r="175" ht="24" customHeight="1">
      <c r="A175" s="14601"/>
      <c r="B175" s="14602"/>
      <c r="C175" s="14603" t="s">
        <v>83</v>
      </c>
      <c r="D175" s="349">
        <f>IF(D174=0,0,ROUND((D173/D174-1)*100,2))</f>
        <v>0</v>
      </c>
      <c r="E175" s="14604" t="s">
        <v>22</v>
      </c>
      <c r="F175" s="14605">
        <v>0</v>
      </c>
      <c r="G175" s="14606">
        <v>10</v>
      </c>
      <c r="H175" s="14607" t="s">
        <v>23</v>
      </c>
      <c r="I175" s="14608"/>
      <c r="J175" s="14609"/>
      <c r="K175" s="14610"/>
    </row>
    <row r="176" ht="24" customHeight="1">
      <c r="A176" s="14611" t="s">
        <v>773</v>
      </c>
      <c r="B176" s="14612" t="s">
        <v>774</v>
      </c>
      <c r="C176" s="14613" t="s">
        <v>80</v>
      </c>
      <c r="D176" s="349">
        <f>IF(D146=0,0,D74/D146)</f>
        <v>0</v>
      </c>
      <c r="E176" s="14614" t="s">
        <v>22</v>
      </c>
      <c r="F176" s="14615">
        <v>250</v>
      </c>
      <c r="G176" s="14616">
        <v>700</v>
      </c>
      <c r="H176" s="14617" t="s">
        <v>23</v>
      </c>
      <c r="I176" s="14618"/>
      <c r="J176" s="14619"/>
      <c r="K176" s="14620"/>
    </row>
    <row r="177" ht="24" customHeight="1">
      <c r="A177" s="14621"/>
      <c r="B177" s="14622"/>
      <c r="C177" s="14623" t="s">
        <v>82</v>
      </c>
      <c r="D177" s="349">
        <f>IF(D147=0,0,D76/D147)</f>
        <v>0</v>
      </c>
      <c r="E177" s="14624"/>
      <c r="F177" s="14625"/>
      <c r="G177" s="14626"/>
      <c r="H177" s="14627"/>
      <c r="I177" s="14628"/>
      <c r="J177" s="14629"/>
      <c r="K177" s="14630"/>
    </row>
    <row r="178" ht="24" customHeight="1">
      <c r="A178" s="14631"/>
      <c r="B178" s="14632"/>
      <c r="C178" s="14633" t="s">
        <v>83</v>
      </c>
      <c r="D178" s="349">
        <f>IF(D177=0,0,ROUND((D176/D177-1)*100,2))</f>
        <v>0</v>
      </c>
      <c r="E178" s="14634" t="s">
        <v>22</v>
      </c>
      <c r="F178" s="14635">
        <v>0</v>
      </c>
      <c r="G178" s="14636">
        <v>10</v>
      </c>
      <c r="H178" s="14637" t="s">
        <v>23</v>
      </c>
      <c r="I178" s="14638"/>
      <c r="J178" s="14639"/>
      <c r="K178" s="14640"/>
    </row>
    <row r="179" ht="24" customHeight="1">
      <c r="A179" s="14641" t="s">
        <v>775</v>
      </c>
      <c r="B179" s="14642" t="s">
        <v>776</v>
      </c>
      <c r="C179" s="14643" t="s">
        <v>80</v>
      </c>
      <c r="D179" s="349">
        <f>IF(D154=0,0,D107/D154)</f>
        <v>0</v>
      </c>
      <c r="E179" s="14644" t="s">
        <v>22</v>
      </c>
      <c r="F179" s="14645">
        <v>2000</v>
      </c>
      <c r="G179" s="14646">
        <v>20000</v>
      </c>
      <c r="H179" s="14647" t="s">
        <v>23</v>
      </c>
      <c r="I179" s="14648"/>
      <c r="J179" s="14649"/>
      <c r="K179" s="14650"/>
    </row>
    <row r="180" ht="24" customHeight="1">
      <c r="A180" s="14651"/>
      <c r="B180" s="14652"/>
      <c r="C180" s="14653" t="s">
        <v>82</v>
      </c>
      <c r="D180" s="349">
        <f>IF(D155=0,0,D109/D155)</f>
        <v>0</v>
      </c>
      <c r="E180" s="14654"/>
      <c r="F180" s="14655"/>
      <c r="G180" s="14656"/>
      <c r="H180" s="14657"/>
      <c r="I180" s="14658"/>
      <c r="J180" s="14659"/>
      <c r="K180" s="14660"/>
    </row>
    <row r="181" ht="24" customHeight="1">
      <c r="A181" s="14661"/>
      <c r="B181" s="14662"/>
      <c r="C181" s="14663" t="s">
        <v>83</v>
      </c>
      <c r="D181" s="349">
        <f>IF(D180=0,0,ROUND((D179/D180-1)*100,2))</f>
        <v>0</v>
      </c>
      <c r="E181" s="14664" t="s">
        <v>22</v>
      </c>
      <c r="F181" s="14665">
        <v>0</v>
      </c>
      <c r="G181" s="14666">
        <v>15</v>
      </c>
      <c r="H181" s="14667" t="s">
        <v>23</v>
      </c>
      <c r="I181" s="14668"/>
      <c r="J181" s="14669"/>
      <c r="K181" s="14670"/>
    </row>
    <row r="182" ht="24" customHeight="1">
      <c r="A182" s="14671" t="s">
        <v>777</v>
      </c>
      <c r="B182" s="14672" t="s">
        <v>778</v>
      </c>
      <c r="C182" s="14673" t="s">
        <v>80</v>
      </c>
      <c r="D182" s="349">
        <f>IF(D157=0,0,D112/D157)</f>
        <v>0</v>
      </c>
      <c r="E182" s="14674" t="s">
        <v>22</v>
      </c>
      <c r="F182" s="14675">
        <v>1000</v>
      </c>
      <c r="G182" s="14676">
        <v>3000</v>
      </c>
      <c r="H182" s="14677" t="s">
        <v>23</v>
      </c>
      <c r="I182" s="14678"/>
      <c r="J182" s="14679"/>
      <c r="K182" s="14680"/>
    </row>
    <row r="183" ht="24" customHeight="1">
      <c r="A183" s="14681"/>
      <c r="B183" s="14682"/>
      <c r="C183" s="14683" t="s">
        <v>82</v>
      </c>
      <c r="D183" s="349">
        <f>IF(D158=0,0,D114/D158)</f>
        <v>0</v>
      </c>
      <c r="E183" s="14684"/>
      <c r="F183" s="14685"/>
      <c r="G183" s="14686"/>
      <c r="H183" s="14687"/>
      <c r="I183" s="14688"/>
      <c r="J183" s="14689"/>
      <c r="K183" s="14690"/>
    </row>
    <row r="184" ht="24" customHeight="1">
      <c r="A184" s="14691"/>
      <c r="B184" s="14692"/>
      <c r="C184" s="14693" t="s">
        <v>83</v>
      </c>
      <c r="D184" s="349">
        <f>IF(D183=0,0,ROUND((D182/D183-1)*100,2))</f>
        <v>0</v>
      </c>
      <c r="E184" s="14694" t="s">
        <v>22</v>
      </c>
      <c r="F184" s="14695">
        <v>-20</v>
      </c>
      <c r="G184" s="14696">
        <v>20</v>
      </c>
      <c r="H184" s="14697" t="s">
        <v>23</v>
      </c>
      <c r="I184" s="14698"/>
      <c r="J184" s="14699"/>
      <c r="K184" s="14700"/>
    </row>
    <row r="185" ht="24" customHeight="1">
      <c r="A185" s="14701" t="s">
        <v>779</v>
      </c>
      <c r="B185" s="14702" t="s">
        <v>780</v>
      </c>
      <c r="C185" s="14703" t="s">
        <v>80</v>
      </c>
      <c r="D185" s="349">
        <f>IF(D160=0,0,D96/D160)</f>
        <v>0</v>
      </c>
      <c r="E185" s="14704" t="s">
        <v>22</v>
      </c>
      <c r="F185" s="14705">
        <v>2000</v>
      </c>
      <c r="G185" s="14706">
        <v>10000</v>
      </c>
      <c r="H185" s="14707" t="s">
        <v>23</v>
      </c>
      <c r="I185" s="14708"/>
      <c r="J185" s="14709"/>
      <c r="K185" s="14710"/>
    </row>
    <row r="186" ht="24" customHeight="1">
      <c r="A186" s="14711"/>
      <c r="B186" s="14712"/>
      <c r="C186" s="14713" t="s">
        <v>82</v>
      </c>
      <c r="D186" s="349">
        <f>IF(D161=0,0,D97/D161)</f>
        <v>0</v>
      </c>
      <c r="E186" s="14714"/>
      <c r="F186" s="14715"/>
      <c r="G186" s="14716"/>
      <c r="H186" s="14717"/>
      <c r="I186" s="14718"/>
      <c r="J186" s="14719"/>
      <c r="K186" s="14720"/>
    </row>
    <row r="187" ht="24" customHeight="1">
      <c r="A187" s="14721"/>
      <c r="B187" s="14722"/>
      <c r="C187" s="14723" t="s">
        <v>83</v>
      </c>
      <c r="D187" s="349">
        <f>IF(D186=0,0,ROUND((D185/D186-1)*100,2))</f>
        <v>0</v>
      </c>
      <c r="E187" s="14724" t="s">
        <v>22</v>
      </c>
      <c r="F187" s="14725">
        <v>-20</v>
      </c>
      <c r="G187" s="14726">
        <v>20</v>
      </c>
      <c r="H187" s="14727" t="s">
        <v>23</v>
      </c>
      <c r="I187" s="14728"/>
      <c r="J187" s="14729"/>
      <c r="K187" s="14730"/>
    </row>
    <row r="188" ht="24" customHeight="1">
      <c r="A188" s="14731" t="s">
        <v>511</v>
      </c>
      <c r="B188" s="14732" t="s">
        <v>328</v>
      </c>
      <c r="C188" s="14733" t="s">
        <v>329</v>
      </c>
      <c r="D188" s="349">
        <v>0</v>
      </c>
      <c r="E188" s="14734"/>
      <c r="F188" s="14735"/>
      <c r="G188" s="14736"/>
      <c r="H188" s="14737"/>
      <c r="I188" s="14738"/>
      <c r="J188" s="14739"/>
      <c r="K188" s="14740"/>
    </row>
    <row r="189" ht="24" customHeight="1">
      <c r="A189" s="14741"/>
      <c r="B189" s="14742"/>
      <c r="C189" s="14743" t="s">
        <v>330</v>
      </c>
      <c r="D189" s="349">
        <v>0</v>
      </c>
      <c r="E189" s="14744"/>
      <c r="F189" s="14745"/>
      <c r="G189" s="14746"/>
      <c r="H189" s="14747"/>
      <c r="I189" s="14748"/>
      <c r="J189" s="14749"/>
      <c r="K189" s="14750"/>
    </row>
    <row r="190" ht="24" customHeight="1">
      <c r="A190" s="14751"/>
      <c r="B190" s="14752"/>
      <c r="C190" s="14753" t="s">
        <v>21</v>
      </c>
      <c r="D190" s="684">
        <f>D188-D189</f>
        <v>0</v>
      </c>
      <c r="E190" s="14754" t="s">
        <v>22</v>
      </c>
      <c r="F190" s="14755">
        <v>0</v>
      </c>
      <c r="G190" s="14756">
        <v>0</v>
      </c>
      <c r="H190" s="14757" t="s">
        <v>23</v>
      </c>
      <c r="I190" s="14758"/>
      <c r="J190" s="14759"/>
      <c r="K190" s="14760"/>
    </row>
    <row r="191" ht="24" customHeight="1">
      <c r="A191" s="14761" t="s">
        <v>190</v>
      </c>
      <c r="B191" s="14762" t="s">
        <v>781</v>
      </c>
      <c r="C191" s="14763" t="s">
        <v>80</v>
      </c>
      <c r="D191" s="695">
        <v>0</v>
      </c>
      <c r="E191" s="14764" t="s">
        <v>22</v>
      </c>
      <c r="F191" s="14765">
        <v>0.8</v>
      </c>
      <c r="G191" s="14766">
        <v>1.2</v>
      </c>
      <c r="H191" s="14767" t="s">
        <v>23</v>
      </c>
      <c r="I191" s="14768"/>
      <c r="J191" s="14769"/>
      <c r="K191" s="14770"/>
    </row>
    <row r="192" ht="24" customHeight="1">
      <c r="A192" s="14771"/>
      <c r="B192" s="14772"/>
      <c r="C192" s="14773" t="s">
        <v>82</v>
      </c>
      <c r="D192" s="349">
        <v>0</v>
      </c>
      <c r="E192" s="14774"/>
      <c r="F192" s="14775"/>
      <c r="G192" s="14776"/>
      <c r="H192" s="14777"/>
      <c r="I192" s="14778"/>
      <c r="J192" s="14779"/>
      <c r="K192" s="14780"/>
    </row>
    <row r="193" ht="24" customHeight="1">
      <c r="A193" s="14781"/>
      <c r="B193" s="14782"/>
      <c r="C193" s="14783" t="s">
        <v>187</v>
      </c>
      <c r="D193" s="349">
        <f>D191-D192</f>
        <v>0</v>
      </c>
      <c r="E193" s="14784" t="s">
        <v>22</v>
      </c>
      <c r="F193" s="14785">
        <v>-0.2</v>
      </c>
      <c r="G193" s="14786">
        <v>0.2</v>
      </c>
      <c r="H193" s="14787" t="s">
        <v>23</v>
      </c>
      <c r="I193" s="14788"/>
      <c r="J193" s="14789"/>
      <c r="K193" s="14790"/>
    </row>
    <row r="194" ht="24" customHeight="1">
      <c r="A194" s="14791" t="s">
        <v>782</v>
      </c>
      <c r="B194" s="14792" t="s">
        <v>332</v>
      </c>
      <c r="C194" s="14793" t="s">
        <v>203</v>
      </c>
      <c r="D194" s="349">
        <v>0</v>
      </c>
      <c r="E194" s="14794"/>
      <c r="F194" s="14795"/>
      <c r="G194" s="14796"/>
      <c r="H194" s="14797"/>
      <c r="I194" s="14798"/>
      <c r="J194" s="14799"/>
      <c r="K194" s="14800"/>
    </row>
    <row r="195" ht="24" customHeight="1">
      <c r="A195" s="14801"/>
      <c r="B195" s="14802"/>
      <c r="C195" s="14803" t="s">
        <v>626</v>
      </c>
      <c r="D195" s="349">
        <v>0</v>
      </c>
      <c r="E195" s="14804"/>
      <c r="F195" s="14805"/>
      <c r="G195" s="14806"/>
      <c r="H195" s="14807"/>
      <c r="I195" s="14808"/>
      <c r="J195" s="14809"/>
      <c r="K195" s="14810"/>
    </row>
    <row r="196" ht="24" customHeight="1">
      <c r="A196" s="14811"/>
      <c r="B196" s="14812"/>
      <c r="C196" s="14813" t="s">
        <v>21</v>
      </c>
      <c r="D196" s="684">
        <f>D194-D195</f>
        <v>0</v>
      </c>
      <c r="E196" s="14814" t="s">
        <v>22</v>
      </c>
      <c r="F196" s="14815">
        <v>0</v>
      </c>
      <c r="G196" s="14816">
        <v>0</v>
      </c>
      <c r="H196" s="14817" t="s">
        <v>23</v>
      </c>
      <c r="I196" s="14818"/>
      <c r="J196" s="14819"/>
      <c r="K196" s="14820"/>
    </row>
    <row r="197" ht="24" customHeight="1">
      <c r="A197" s="14821" t="s">
        <v>523</v>
      </c>
      <c r="B197" s="14822"/>
      <c r="C197" s="14823"/>
      <c r="D197" s="14824"/>
      <c r="E197" s="14825"/>
      <c r="F197" s="14826"/>
      <c r="G197" s="14827"/>
      <c r="H197" s="14828"/>
      <c r="I197" s="14829"/>
      <c r="J197" s="14830"/>
      <c r="K197" s="14831"/>
    </row>
    <row r="198" ht="27" customHeight="1">
      <c r="A198" s="14832" t="s">
        <v>524</v>
      </c>
      <c r="B198" s="14833" t="s">
        <v>228</v>
      </c>
      <c r="C198" s="14834" t="s">
        <v>229</v>
      </c>
      <c r="D198" s="349">
        <v>0</v>
      </c>
      <c r="E198" s="14835" t="s">
        <v>22</v>
      </c>
      <c r="F198" s="14836">
        <v>0</v>
      </c>
      <c r="G198" s="14837">
        <v>0</v>
      </c>
      <c r="H198" s="14838" t="s">
        <v>23</v>
      </c>
      <c r="I198" s="14839"/>
      <c r="J198" s="14840"/>
      <c r="K198" s="14841"/>
    </row>
    <row r="199" ht="27" customHeight="1">
      <c r="A199" s="14842"/>
      <c r="B199" s="14843"/>
      <c r="C199" s="14844" t="s">
        <v>230</v>
      </c>
      <c r="D199" s="349">
        <v>0</v>
      </c>
      <c r="E199" s="14845" t="s">
        <v>22</v>
      </c>
      <c r="F199" s="14846">
        <v>0</v>
      </c>
      <c r="G199" s="14847">
        <v>0</v>
      </c>
      <c r="H199" s="14848" t="s">
        <v>23</v>
      </c>
      <c r="I199" s="14849"/>
      <c r="J199" s="14850"/>
      <c r="K199" s="14851"/>
    </row>
    <row r="200" ht="27" customHeight="1">
      <c r="A200" s="14852" t="s">
        <v>528</v>
      </c>
      <c r="B200" s="14853" t="s">
        <v>228</v>
      </c>
      <c r="C200" s="14854" t="s">
        <v>232</v>
      </c>
      <c r="D200" s="349">
        <v>0</v>
      </c>
      <c r="E200" s="14855" t="s">
        <v>22</v>
      </c>
      <c r="F200" s="14856">
        <v>0</v>
      </c>
      <c r="G200" s="14857">
        <v>0</v>
      </c>
      <c r="H200" s="14858" t="s">
        <v>23</v>
      </c>
      <c r="I200" s="14859"/>
      <c r="J200" s="14860"/>
      <c r="K200" s="14861"/>
    </row>
    <row r="201" ht="27" customHeight="1">
      <c r="A201" s="14862"/>
      <c r="B201" s="14863"/>
      <c r="C201" s="14864" t="s">
        <v>233</v>
      </c>
      <c r="D201" s="349">
        <v>0</v>
      </c>
      <c r="E201" s="14865" t="s">
        <v>22</v>
      </c>
      <c r="F201" s="14866">
        <v>0</v>
      </c>
      <c r="G201" s="14867">
        <v>0</v>
      </c>
      <c r="H201" s="14868" t="s">
        <v>23</v>
      </c>
      <c r="I201" s="14869"/>
      <c r="J201" s="14870"/>
      <c r="K201" s="14871"/>
    </row>
  </sheetData>
  <mergeCells>
    <mergeCell ref="A1:K1"/>
    <mergeCell ref="A2:K2"/>
    <mergeCell ref="A4:A5"/>
    <mergeCell ref="B4:B5"/>
    <mergeCell ref="C4:C5"/>
    <mergeCell ref="D4:D5"/>
    <mergeCell ref="E4:E5"/>
    <mergeCell ref="F4:G4"/>
    <mergeCell ref="H4:H5"/>
    <mergeCell ref="I4:I5"/>
    <mergeCell ref="J4:J5"/>
    <mergeCell ref="K4:K5"/>
    <mergeCell ref="A7:A9"/>
    <mergeCell ref="B7:B9"/>
    <mergeCell ref="A10:A12"/>
    <mergeCell ref="B10:B12"/>
    <mergeCell ref="A13:A15"/>
    <mergeCell ref="B13:B15"/>
    <mergeCell ref="A16:A18"/>
    <mergeCell ref="B16:B18"/>
    <mergeCell ref="A20:A24"/>
    <mergeCell ref="B20:B24"/>
    <mergeCell ref="A25:A27"/>
    <mergeCell ref="B25:B27"/>
    <mergeCell ref="A28:A30"/>
    <mergeCell ref="B28:B30"/>
    <mergeCell ref="A31:A33"/>
    <mergeCell ref="B31:B33"/>
    <mergeCell ref="A34:A38"/>
    <mergeCell ref="B34:B38"/>
    <mergeCell ref="A39:A43"/>
    <mergeCell ref="B39:B43"/>
    <mergeCell ref="A45:A49"/>
    <mergeCell ref="B45:B49"/>
    <mergeCell ref="A50:A54"/>
    <mergeCell ref="B50:B54"/>
    <mergeCell ref="A55:A57"/>
    <mergeCell ref="B55:B57"/>
    <mergeCell ref="A58:A62"/>
    <mergeCell ref="B58:B62"/>
    <mergeCell ref="A63:A67"/>
    <mergeCell ref="B63:B67"/>
    <mergeCell ref="A68:A72"/>
    <mergeCell ref="B68:B72"/>
    <mergeCell ref="A73:A77"/>
    <mergeCell ref="B73:B77"/>
    <mergeCell ref="A78:A82"/>
    <mergeCell ref="B78:B82"/>
    <mergeCell ref="A83:A87"/>
    <mergeCell ref="B83:B87"/>
    <mergeCell ref="A88:A92"/>
    <mergeCell ref="B88:B92"/>
    <mergeCell ref="A93:A95"/>
    <mergeCell ref="B93:B95"/>
    <mergeCell ref="A96:A98"/>
    <mergeCell ref="B96:B98"/>
    <mergeCell ref="A99:A101"/>
    <mergeCell ref="B99:B101"/>
    <mergeCell ref="A103:A105"/>
    <mergeCell ref="B103:B105"/>
    <mergeCell ref="A106:A110"/>
    <mergeCell ref="B106:B110"/>
    <mergeCell ref="A111:A115"/>
    <mergeCell ref="B111:B115"/>
    <mergeCell ref="A116:A120"/>
    <mergeCell ref="B116:B120"/>
    <mergeCell ref="A121:A123"/>
    <mergeCell ref="B121:B123"/>
    <mergeCell ref="A125:A128"/>
    <mergeCell ref="B125:B128"/>
    <mergeCell ref="A129:A131"/>
    <mergeCell ref="B129:B131"/>
    <mergeCell ref="A132:A135"/>
    <mergeCell ref="B132:B135"/>
    <mergeCell ref="A136:A138"/>
    <mergeCell ref="B136:B138"/>
    <mergeCell ref="A139:A142"/>
    <mergeCell ref="B139:B142"/>
    <mergeCell ref="A143:A145"/>
    <mergeCell ref="B143:B145"/>
    <mergeCell ref="A146:A149"/>
    <mergeCell ref="B146:B149"/>
    <mergeCell ref="A150:A152"/>
    <mergeCell ref="B150:B152"/>
    <mergeCell ref="A154:A156"/>
    <mergeCell ref="B154:B156"/>
    <mergeCell ref="A157:A159"/>
    <mergeCell ref="B157:B159"/>
    <mergeCell ref="A160:A162"/>
    <mergeCell ref="B160:B162"/>
    <mergeCell ref="A163:A165"/>
    <mergeCell ref="B163:B165"/>
    <mergeCell ref="A168:A170"/>
    <mergeCell ref="B168:B170"/>
    <mergeCell ref="A171:A172"/>
    <mergeCell ref="B171:B172"/>
    <mergeCell ref="A173:A175"/>
    <mergeCell ref="B173:B175"/>
    <mergeCell ref="A176:A178"/>
    <mergeCell ref="B176:B178"/>
    <mergeCell ref="A179:A181"/>
    <mergeCell ref="B179:B181"/>
    <mergeCell ref="A182:A184"/>
    <mergeCell ref="B182:B184"/>
    <mergeCell ref="A185:A187"/>
    <mergeCell ref="B185:B187"/>
    <mergeCell ref="A188:A190"/>
    <mergeCell ref="B188:B190"/>
    <mergeCell ref="A191:A193"/>
    <mergeCell ref="B191:B193"/>
    <mergeCell ref="A194:A196"/>
    <mergeCell ref="B194:B196"/>
    <mergeCell ref="A198:A199"/>
    <mergeCell ref="B198:B199"/>
    <mergeCell ref="A200:A201"/>
    <mergeCell ref="B200:B201"/>
  </mergeCells>
  <pageMargins left="1.18110236220472" right="1.18110236220472" top="1.18110236220472" bottom="1.18110236220472" header="0.51181" footer="0.51181"/>
  <pageSetup paperSize="9" pageOrder="overThenDown" orientation="portrait" errors="blank"/>
</worksheet>
</file>

<file path=xl/worksheets/sheet8.xml><?xml version="1.0" encoding="utf-8"?>
<worksheet xmlns="http://schemas.openxmlformats.org/spreadsheetml/2006/main" xmlns:r="http://schemas.openxmlformats.org/officeDocument/2006/relationships">
  <dimension ref="A1:K63"/>
  <sheetViews>
    <sheetView topLeftCell="A1" zoomScaleNormal="100" zoomScalePageLayoutView="60" workbookViewId="0">
      <pane topLeftCell="B42" activePane="bottomRight" state="frozen"/>
      <selection activeCell="A1" sqref="A1"/>
    </sheetView>
  </sheetViews>
  <sheetFormatPr defaultColWidth="8" defaultRowHeight="14.25"/>
  <cols>
    <col min="1" max="1" width="27.5333333333333" style="16"/>
    <col min="2" max="2" width="22.0862745098039" style="16"/>
    <col min="3" max="3" width="27.5333333333333" style="16"/>
    <col min="4" max="4" width="26.9607843137255" style="16"/>
    <col min="5" max="5" width="5.30588235294118" style="16"/>
    <col min="6" max="6" width="8.17254901960784" style="16"/>
    <col min="7" max="7" width="8.17254901960784" style="16"/>
    <col min="8" max="8" width="6.30980392156863" style="16"/>
    <col min="9" max="9" width="36.5686274509804" style="16"/>
    <col min="10" max="10" width="36.5686274509804" style="16"/>
    <col min="11" max="11" width="36.5686274509804" style="16"/>
  </cols>
  <sheetData>
    <row r="1" ht="38.25" customHeight="1">
      <c r="A1" s="14872" t="s">
        <v>783</v>
      </c>
      <c r="B1" s="14873"/>
      <c r="C1" s="14874"/>
      <c r="D1" s="14875"/>
      <c r="E1" s="14876"/>
      <c r="F1" s="14877"/>
      <c r="G1" s="14878"/>
      <c r="H1" s="14879"/>
      <c r="I1" s="14880"/>
      <c r="J1" s="14881"/>
      <c r="K1" s="14882"/>
    </row>
    <row r="2" ht="22.5" customHeight="1">
      <c r="A2" s="14883" t="s">
        <v>784</v>
      </c>
      <c r="B2" s="14884"/>
      <c r="C2" s="14885"/>
      <c r="D2" s="14886"/>
      <c r="E2" s="14887"/>
      <c r="F2" s="14888"/>
      <c r="G2" s="14889"/>
      <c r="H2" s="14890"/>
      <c r="I2" s="14891"/>
      <c r="J2" s="14892"/>
      <c r="K2" s="14893"/>
    </row>
    <row r="3" ht="22.5" customHeight="1">
      <c r="A3" s="14894" t="s">
        <v>2</v>
      </c>
      <c r="B3" s="14895"/>
      <c r="C3" s="14896"/>
      <c r="D3" s="14897"/>
      <c r="E3" s="14898"/>
      <c r="F3" s="14899"/>
      <c r="G3" s="14900"/>
      <c r="H3" s="14901"/>
      <c r="I3" s="14902"/>
      <c r="J3" s="14903"/>
      <c r="K3" s="14904" t="s">
        <v>3</v>
      </c>
    </row>
    <row r="4" ht="22.5" customHeight="1">
      <c r="A4" s="14905" t="s">
        <v>4</v>
      </c>
      <c r="B4" s="14906" t="s">
        <v>5</v>
      </c>
      <c r="C4" s="14907" t="s">
        <v>6</v>
      </c>
      <c r="D4" s="14908" t="s">
        <v>7</v>
      </c>
      <c r="E4" s="14909" t="s">
        <v>8</v>
      </c>
      <c r="F4" s="14910" t="s">
        <v>9</v>
      </c>
      <c r="G4" s="14911"/>
      <c r="H4" s="14912" t="s">
        <v>10</v>
      </c>
      <c r="I4" s="14913" t="s">
        <v>11</v>
      </c>
      <c r="J4" s="14914" t="s">
        <v>12</v>
      </c>
      <c r="K4" s="14915" t="s">
        <v>13</v>
      </c>
    </row>
    <row r="5" ht="22.5" customHeight="1">
      <c r="A5" s="14916"/>
      <c r="B5" s="14917"/>
      <c r="C5" s="14918"/>
      <c r="D5" s="14919"/>
      <c r="E5" s="14920"/>
      <c r="F5" s="14921" t="s">
        <v>14</v>
      </c>
      <c r="G5" s="14922" t="s">
        <v>15</v>
      </c>
      <c r="H5" s="14923"/>
      <c r="I5" s="14924"/>
      <c r="J5" s="14925"/>
      <c r="K5" s="14926"/>
    </row>
    <row r="6" ht="22.5" customHeight="1">
      <c r="A6" s="14927" t="s">
        <v>236</v>
      </c>
      <c r="B6" s="14928"/>
      <c r="C6" s="14929"/>
      <c r="D6" s="14930"/>
      <c r="E6" s="14931"/>
      <c r="F6" s="14932"/>
      <c r="G6" s="14933"/>
      <c r="H6" s="14934"/>
      <c r="I6" s="14935"/>
      <c r="J6" s="14936"/>
      <c r="K6" s="14937"/>
    </row>
    <row r="7" ht="22.5" customHeight="1">
      <c r="A7" s="14938" t="s">
        <v>17</v>
      </c>
      <c r="B7" s="14939" t="s">
        <v>18</v>
      </c>
      <c r="C7" s="14940" t="s">
        <v>19</v>
      </c>
      <c r="D7" s="706">
        <v>0</v>
      </c>
      <c r="E7" s="14941"/>
      <c r="F7" s="14942"/>
      <c r="G7" s="14943"/>
      <c r="H7" s="14944"/>
      <c r="I7" s="14945"/>
      <c r="J7" s="14946"/>
      <c r="K7" s="14947"/>
    </row>
    <row r="8" ht="22.5" customHeight="1">
      <c r="A8" s="14948"/>
      <c r="B8" s="14949"/>
      <c r="C8" s="14950" t="s">
        <v>20</v>
      </c>
      <c r="D8" s="706">
        <v>0</v>
      </c>
      <c r="E8" s="14951"/>
      <c r="F8" s="14952"/>
      <c r="G8" s="14953"/>
      <c r="H8" s="14954"/>
      <c r="I8" s="14955"/>
      <c r="J8" s="14956"/>
      <c r="K8" s="14957"/>
    </row>
    <row r="9" ht="22.5" customHeight="1">
      <c r="A9" s="14958"/>
      <c r="B9" s="14959"/>
      <c r="C9" s="14960" t="s">
        <v>21</v>
      </c>
      <c r="D9" s="706">
        <f>D7-D8</f>
        <v>0</v>
      </c>
      <c r="E9" s="14961" t="s">
        <v>22</v>
      </c>
      <c r="F9" s="14962">
        <v>0</v>
      </c>
      <c r="G9" s="14963">
        <v>0</v>
      </c>
      <c r="H9" s="14964" t="s">
        <v>23</v>
      </c>
      <c r="I9" s="14965"/>
      <c r="J9" s="14966"/>
      <c r="K9" s="14967"/>
    </row>
    <row r="10" ht="22.5" customHeight="1">
      <c r="A10" s="14968" t="s">
        <v>34</v>
      </c>
      <c r="B10" s="14969"/>
      <c r="C10" s="14970"/>
      <c r="D10" s="14971"/>
      <c r="E10" s="14972"/>
      <c r="F10" s="14973"/>
      <c r="G10" s="14974"/>
      <c r="H10" s="14975"/>
      <c r="I10" s="14976"/>
      <c r="J10" s="14977"/>
      <c r="K10" s="14978"/>
    </row>
    <row r="11" ht="22.5" customHeight="1">
      <c r="A11" s="14979" t="s">
        <v>785</v>
      </c>
      <c r="B11" s="14980" t="s">
        <v>251</v>
      </c>
      <c r="C11" s="14981" t="s">
        <v>74</v>
      </c>
      <c r="D11" s="706">
        <v>0</v>
      </c>
      <c r="E11" s="14982"/>
      <c r="F11" s="14983"/>
      <c r="G11" s="14984"/>
      <c r="H11" s="14985"/>
      <c r="I11" s="14986"/>
      <c r="J11" s="14987"/>
      <c r="K11" s="14988"/>
    </row>
    <row r="12" ht="22.5" customHeight="1">
      <c r="A12" s="14989"/>
      <c r="B12" s="14990"/>
      <c r="C12" s="14991" t="s">
        <v>786</v>
      </c>
      <c r="D12" s="14992">
        <v>0</v>
      </c>
      <c r="E12" s="14993"/>
      <c r="F12" s="14994"/>
      <c r="G12" s="14995"/>
      <c r="H12" s="14996"/>
      <c r="I12" s="14997"/>
      <c r="J12" s="14998"/>
      <c r="K12" s="14999"/>
    </row>
    <row r="13" ht="22.5" customHeight="1">
      <c r="A13" s="15000"/>
      <c r="B13" s="15001"/>
      <c r="C13" s="15002" t="s">
        <v>787</v>
      </c>
      <c r="D13" s="706">
        <f>D11-D12</f>
        <v>0</v>
      </c>
      <c r="E13" s="15003" t="s">
        <v>22</v>
      </c>
      <c r="F13" s="15004">
        <v>0</v>
      </c>
      <c r="G13" s="15005">
        <v>0</v>
      </c>
      <c r="H13" s="15006" t="s">
        <v>23</v>
      </c>
      <c r="I13" s="15007"/>
      <c r="J13" s="15008"/>
      <c r="K13" s="15009"/>
    </row>
    <row r="14" ht="22.5" customHeight="1">
      <c r="A14" s="15010" t="s">
        <v>788</v>
      </c>
      <c r="B14" s="15011" t="s">
        <v>251</v>
      </c>
      <c r="C14" s="15012" t="s">
        <v>70</v>
      </c>
      <c r="D14" s="706">
        <v>0</v>
      </c>
      <c r="E14" s="15013"/>
      <c r="F14" s="15014"/>
      <c r="G14" s="15015"/>
      <c r="H14" s="15016"/>
      <c r="I14" s="15017"/>
      <c r="J14" s="15018"/>
      <c r="K14" s="15019"/>
    </row>
    <row r="15" ht="22.5" customHeight="1">
      <c r="A15" s="15020"/>
      <c r="B15" s="15021"/>
      <c r="C15" s="15022" t="s">
        <v>256</v>
      </c>
      <c r="D15" s="15023">
        <v>0</v>
      </c>
      <c r="E15" s="15024"/>
      <c r="F15" s="15025"/>
      <c r="G15" s="15026"/>
      <c r="H15" s="15027"/>
      <c r="I15" s="15028"/>
      <c r="J15" s="15029"/>
      <c r="K15" s="15030"/>
    </row>
    <row r="16" ht="22.5" customHeight="1">
      <c r="A16" s="15031"/>
      <c r="B16" s="15032"/>
      <c r="C16" s="15033" t="s">
        <v>789</v>
      </c>
      <c r="D16" s="4196">
        <f>D14-D15</f>
        <v>0</v>
      </c>
      <c r="E16" s="15034" t="s">
        <v>22</v>
      </c>
      <c r="F16" s="15035">
        <v>0</v>
      </c>
      <c r="G16" s="15036">
        <v>0</v>
      </c>
      <c r="H16" s="15037" t="s">
        <v>23</v>
      </c>
      <c r="I16" s="15038"/>
      <c r="J16" s="15039"/>
      <c r="K16" s="15040"/>
    </row>
    <row r="17" ht="22.5" customHeight="1">
      <c r="A17" s="15041" t="s">
        <v>76</v>
      </c>
      <c r="B17" s="15042"/>
      <c r="C17" s="15043"/>
      <c r="D17" s="15044"/>
      <c r="E17" s="15045"/>
      <c r="F17" s="15046"/>
      <c r="G17" s="15047"/>
      <c r="H17" s="15048"/>
      <c r="I17" s="15049"/>
      <c r="J17" s="15050"/>
      <c r="K17" s="15051"/>
    </row>
    <row r="18" ht="22.5" customHeight="1">
      <c r="A18" s="15052" t="s">
        <v>790</v>
      </c>
      <c r="B18" s="15053" t="s">
        <v>87</v>
      </c>
      <c r="C18" s="15054" t="s">
        <v>80</v>
      </c>
      <c r="D18" s="706">
        <v>0</v>
      </c>
      <c r="E18" s="15055"/>
      <c r="F18" s="15056"/>
      <c r="G18" s="15057"/>
      <c r="H18" s="15058"/>
      <c r="I18" s="15059"/>
      <c r="J18" s="15060"/>
      <c r="K18" s="15061"/>
    </row>
    <row r="19" ht="22.5" customHeight="1">
      <c r="A19" s="15062"/>
      <c r="B19" s="15063"/>
      <c r="C19" s="15064" t="s">
        <v>82</v>
      </c>
      <c r="D19" s="706">
        <v>0</v>
      </c>
      <c r="E19" s="15065"/>
      <c r="F19" s="15066"/>
      <c r="G19" s="15067"/>
      <c r="H19" s="15068"/>
      <c r="I19" s="15069"/>
      <c r="J19" s="15070"/>
      <c r="K19" s="15071"/>
    </row>
    <row r="20" ht="22.5" customHeight="1">
      <c r="A20" s="15072"/>
      <c r="B20" s="15073"/>
      <c r="C20" s="15074" t="s">
        <v>83</v>
      </c>
      <c r="D20" s="706">
        <f>IF(D19=0,0,ROUND((D18/D19-1)*100,2))</f>
        <v>0</v>
      </c>
      <c r="E20" s="15075" t="s">
        <v>22</v>
      </c>
      <c r="F20" s="15076">
        <v>2</v>
      </c>
      <c r="G20" s="15077">
        <v>20</v>
      </c>
      <c r="H20" s="15078" t="s">
        <v>23</v>
      </c>
      <c r="I20" s="15079"/>
      <c r="J20" s="15080"/>
      <c r="K20" s="15081"/>
    </row>
    <row r="21" ht="22.5" customHeight="1">
      <c r="A21" s="15082" t="s">
        <v>791</v>
      </c>
      <c r="B21" s="15083" t="s">
        <v>792</v>
      </c>
      <c r="C21" s="15084" t="s">
        <v>80</v>
      </c>
      <c r="D21" s="706">
        <v>0</v>
      </c>
      <c r="E21" s="15085"/>
      <c r="F21" s="15086"/>
      <c r="G21" s="15087"/>
      <c r="H21" s="15088"/>
      <c r="I21" s="15089"/>
      <c r="J21" s="15090"/>
      <c r="K21" s="15091"/>
    </row>
    <row r="22" ht="22.5" customHeight="1">
      <c r="A22" s="15092"/>
      <c r="B22" s="15093"/>
      <c r="C22" s="15094" t="s">
        <v>82</v>
      </c>
      <c r="D22" s="706">
        <v>0</v>
      </c>
      <c r="E22" s="15095"/>
      <c r="F22" s="15096"/>
      <c r="G22" s="15097"/>
      <c r="H22" s="15098"/>
      <c r="I22" s="15099"/>
      <c r="J22" s="15100"/>
      <c r="K22" s="15101"/>
    </row>
    <row r="23" ht="22.5" customHeight="1">
      <c r="A23" s="15102"/>
      <c r="B23" s="15103"/>
      <c r="C23" s="15104" t="s">
        <v>83</v>
      </c>
      <c r="D23" s="706">
        <f>IF(D22=0,0,ROUND((D21/D22-1)*100,2))</f>
        <v>0</v>
      </c>
      <c r="E23" s="15105" t="s">
        <v>22</v>
      </c>
      <c r="F23" s="15106">
        <v>2</v>
      </c>
      <c r="G23" s="15107">
        <v>20</v>
      </c>
      <c r="H23" s="15108" t="s">
        <v>23</v>
      </c>
      <c r="I23" s="15109"/>
      <c r="J23" s="15110"/>
      <c r="K23" s="15111"/>
    </row>
    <row r="24" ht="22.5" customHeight="1">
      <c r="A24" s="15112" t="s">
        <v>793</v>
      </c>
      <c r="B24" s="15113" t="s">
        <v>794</v>
      </c>
      <c r="C24" s="15114" t="s">
        <v>80</v>
      </c>
      <c r="D24" s="706">
        <v>0</v>
      </c>
      <c r="E24" s="15115"/>
      <c r="F24" s="15116"/>
      <c r="G24" s="15117"/>
      <c r="H24" s="15118"/>
      <c r="I24" s="15119"/>
      <c r="J24" s="15120"/>
      <c r="K24" s="15121"/>
    </row>
    <row r="25" ht="22.5" customHeight="1">
      <c r="A25" s="15122"/>
      <c r="B25" s="15123"/>
      <c r="C25" s="15124" t="s">
        <v>82</v>
      </c>
      <c r="D25" s="706">
        <v>0</v>
      </c>
      <c r="E25" s="15125"/>
      <c r="F25" s="15126"/>
      <c r="G25" s="15127"/>
      <c r="H25" s="15128"/>
      <c r="I25" s="15129"/>
      <c r="J25" s="15130"/>
      <c r="K25" s="15131"/>
    </row>
    <row r="26" ht="22.5" customHeight="1">
      <c r="A26" s="15132"/>
      <c r="B26" s="15133"/>
      <c r="C26" s="15134" t="s">
        <v>83</v>
      </c>
      <c r="D26" s="706">
        <f>IF(D25=0,0,ROUND((D24/D25-1)*100,2))</f>
        <v>0</v>
      </c>
      <c r="E26" s="15135"/>
      <c r="F26" s="15136"/>
      <c r="G26" s="15137"/>
      <c r="H26" s="15138"/>
      <c r="I26" s="15139"/>
      <c r="J26" s="15140"/>
      <c r="K26" s="15141"/>
    </row>
    <row r="27" ht="22.5" customHeight="1">
      <c r="A27" s="15142" t="s">
        <v>795</v>
      </c>
      <c r="B27" s="15143" t="s">
        <v>796</v>
      </c>
      <c r="C27" s="15144" t="s">
        <v>80</v>
      </c>
      <c r="D27" s="706">
        <v>0</v>
      </c>
      <c r="E27" s="15145"/>
      <c r="F27" s="15146"/>
      <c r="G27" s="15147"/>
      <c r="H27" s="15148"/>
      <c r="I27" s="15149"/>
      <c r="J27" s="15150"/>
      <c r="K27" s="15151"/>
    </row>
    <row r="28" ht="22.5" customHeight="1">
      <c r="A28" s="15152"/>
      <c r="B28" s="15153"/>
      <c r="C28" s="15154" t="s">
        <v>82</v>
      </c>
      <c r="D28" s="706">
        <v>0</v>
      </c>
      <c r="E28" s="15155"/>
      <c r="F28" s="15156"/>
      <c r="G28" s="15157"/>
      <c r="H28" s="15158"/>
      <c r="I28" s="15159"/>
      <c r="J28" s="15160"/>
      <c r="K28" s="15161"/>
    </row>
    <row r="29" ht="22.5" customHeight="1">
      <c r="A29" s="15162"/>
      <c r="B29" s="15163"/>
      <c r="C29" s="15164" t="s">
        <v>83</v>
      </c>
      <c r="D29" s="706">
        <f>IF(D28=0,0,ROUND((D27/D28-1)*100,2))</f>
        <v>0</v>
      </c>
      <c r="E29" s="15165" t="s">
        <v>22</v>
      </c>
      <c r="F29" s="15166">
        <v>5</v>
      </c>
      <c r="G29" s="15167">
        <v>30</v>
      </c>
      <c r="H29" s="15168" t="s">
        <v>23</v>
      </c>
      <c r="I29" s="15169"/>
      <c r="J29" s="15170"/>
      <c r="K29" s="15171"/>
    </row>
    <row r="30" ht="22.5" customHeight="1">
      <c r="A30" s="15172" t="s">
        <v>797</v>
      </c>
      <c r="B30" s="15173" t="s">
        <v>798</v>
      </c>
      <c r="C30" s="15174" t="s">
        <v>80</v>
      </c>
      <c r="D30" s="706">
        <v>0</v>
      </c>
      <c r="E30" s="15175"/>
      <c r="F30" s="15176"/>
      <c r="G30" s="15177"/>
      <c r="H30" s="15178"/>
      <c r="I30" s="15179"/>
      <c r="J30" s="15180"/>
      <c r="K30" s="15181"/>
    </row>
    <row r="31" ht="22.5" customHeight="1">
      <c r="A31" s="15182"/>
      <c r="B31" s="15183"/>
      <c r="C31" s="15184" t="s">
        <v>82</v>
      </c>
      <c r="D31" s="706">
        <v>0</v>
      </c>
      <c r="E31" s="15185"/>
      <c r="F31" s="15186"/>
      <c r="G31" s="15187"/>
      <c r="H31" s="15188"/>
      <c r="I31" s="15189"/>
      <c r="J31" s="15190"/>
      <c r="K31" s="15191"/>
    </row>
    <row r="32" ht="22.5" customHeight="1">
      <c r="A32" s="15192"/>
      <c r="B32" s="15193"/>
      <c r="C32" s="15194" t="s">
        <v>83</v>
      </c>
      <c r="D32" s="4196">
        <f>IF(D31=0,0,ROUND((D30/D31-1)*100,2))</f>
        <v>0</v>
      </c>
      <c r="E32" s="15195" t="s">
        <v>22</v>
      </c>
      <c r="F32" s="15196">
        <v>-30</v>
      </c>
      <c r="G32" s="15197">
        <v>30</v>
      </c>
      <c r="H32" s="15198" t="s">
        <v>23</v>
      </c>
      <c r="I32" s="15199"/>
      <c r="J32" s="15200"/>
      <c r="K32" s="15201"/>
    </row>
    <row r="33" ht="22.5" customHeight="1">
      <c r="A33" s="15202" t="s">
        <v>799</v>
      </c>
      <c r="B33" s="15203" t="s">
        <v>87</v>
      </c>
      <c r="C33" s="15204" t="s">
        <v>80</v>
      </c>
      <c r="D33" s="4322">
        <v>0</v>
      </c>
      <c r="E33" s="15205"/>
      <c r="F33" s="15206"/>
      <c r="G33" s="15207"/>
      <c r="H33" s="15208"/>
      <c r="I33" s="15209"/>
      <c r="J33" s="15210"/>
      <c r="K33" s="15211"/>
    </row>
    <row r="34" ht="22.5" customHeight="1">
      <c r="A34" s="15212"/>
      <c r="B34" s="15213"/>
      <c r="C34" s="15214" t="s">
        <v>82</v>
      </c>
      <c r="D34" s="706">
        <v>0</v>
      </c>
      <c r="E34" s="15215"/>
      <c r="F34" s="15216"/>
      <c r="G34" s="15217"/>
      <c r="H34" s="15218"/>
      <c r="I34" s="15219"/>
      <c r="J34" s="15220"/>
      <c r="K34" s="15221"/>
    </row>
    <row r="35" ht="22.5" customHeight="1">
      <c r="A35" s="15222"/>
      <c r="B35" s="15223"/>
      <c r="C35" s="15224" t="s">
        <v>83</v>
      </c>
      <c r="D35" s="706">
        <f>IF(D34=0,0,ROUND((D33/D34-1)*100,2))</f>
        <v>0</v>
      </c>
      <c r="E35" s="15225" t="s">
        <v>22</v>
      </c>
      <c r="F35" s="15226">
        <v>0</v>
      </c>
      <c r="G35" s="15227">
        <v>20</v>
      </c>
      <c r="H35" s="15228" t="s">
        <v>23</v>
      </c>
      <c r="I35" s="15229"/>
      <c r="J35" s="15230"/>
      <c r="K35" s="15231"/>
    </row>
    <row r="36" ht="22.5" customHeight="1">
      <c r="A36" s="15232" t="s">
        <v>800</v>
      </c>
      <c r="B36" s="15233" t="s">
        <v>801</v>
      </c>
      <c r="C36" s="15234" t="s">
        <v>80</v>
      </c>
      <c r="D36" s="706">
        <v>0</v>
      </c>
      <c r="E36" s="15235"/>
      <c r="F36" s="15236"/>
      <c r="G36" s="15237"/>
      <c r="H36" s="15238"/>
      <c r="I36" s="15239"/>
      <c r="J36" s="15240"/>
      <c r="K36" s="15241"/>
    </row>
    <row r="37" ht="22.5" customHeight="1">
      <c r="A37" s="15242"/>
      <c r="B37" s="15243"/>
      <c r="C37" s="15244" t="s">
        <v>82</v>
      </c>
      <c r="D37" s="706">
        <v>0</v>
      </c>
      <c r="E37" s="15245"/>
      <c r="F37" s="15246"/>
      <c r="G37" s="15247"/>
      <c r="H37" s="15248"/>
      <c r="I37" s="15249"/>
      <c r="J37" s="15250"/>
      <c r="K37" s="15251"/>
    </row>
    <row r="38" ht="22.5" customHeight="1">
      <c r="A38" s="15252"/>
      <c r="B38" s="15253"/>
      <c r="C38" s="15254" t="s">
        <v>83</v>
      </c>
      <c r="D38" s="706">
        <f>IF(D37=0,0,ROUND((D36/D37-1)*100,2))</f>
        <v>0</v>
      </c>
      <c r="E38" s="15255" t="s">
        <v>22</v>
      </c>
      <c r="F38" s="15256">
        <v>0</v>
      </c>
      <c r="G38" s="15257">
        <v>20</v>
      </c>
      <c r="H38" s="15258" t="s">
        <v>23</v>
      </c>
      <c r="I38" s="15259"/>
      <c r="J38" s="15260"/>
      <c r="K38" s="15261"/>
    </row>
    <row r="39" ht="22.5" customHeight="1">
      <c r="A39" s="15262" t="s">
        <v>802</v>
      </c>
      <c r="B39" s="15263" t="s">
        <v>803</v>
      </c>
      <c r="C39" s="15264" t="s">
        <v>80</v>
      </c>
      <c r="D39" s="706">
        <v>0</v>
      </c>
      <c r="E39" s="15265"/>
      <c r="F39" s="15266"/>
      <c r="G39" s="15267"/>
      <c r="H39" s="15268"/>
      <c r="I39" s="15269"/>
      <c r="J39" s="15270"/>
      <c r="K39" s="15271"/>
    </row>
    <row r="40" ht="22.5" customHeight="1">
      <c r="A40" s="15272"/>
      <c r="B40" s="15273"/>
      <c r="C40" s="15274" t="s">
        <v>82</v>
      </c>
      <c r="D40" s="706">
        <v>0</v>
      </c>
      <c r="E40" s="15275"/>
      <c r="F40" s="15276"/>
      <c r="G40" s="15277"/>
      <c r="H40" s="15278"/>
      <c r="I40" s="15279"/>
      <c r="J40" s="15280"/>
      <c r="K40" s="15281"/>
    </row>
    <row r="41" ht="22.5" customHeight="1">
      <c r="A41" s="15282"/>
      <c r="B41" s="15283"/>
      <c r="C41" s="15284" t="s">
        <v>83</v>
      </c>
      <c r="D41" s="4196">
        <f>IF(D40=0,0,ROUND((D39/D40-1)*100,2))</f>
        <v>0</v>
      </c>
      <c r="E41" s="15285" t="s">
        <v>22</v>
      </c>
      <c r="F41" s="15286">
        <v>-30</v>
      </c>
      <c r="G41" s="15287">
        <v>30</v>
      </c>
      <c r="H41" s="15288" t="s">
        <v>23</v>
      </c>
      <c r="I41" s="15289"/>
      <c r="J41" s="15290"/>
      <c r="K41" s="15291"/>
    </row>
    <row r="42" ht="22.5" customHeight="1">
      <c r="A42" s="15292" t="s">
        <v>117</v>
      </c>
      <c r="B42" s="15293" t="s">
        <v>118</v>
      </c>
      <c r="C42" s="15294" t="s">
        <v>119</v>
      </c>
      <c r="D42" s="4322">
        <v>0</v>
      </c>
      <c r="E42" s="15295" t="s">
        <v>22</v>
      </c>
      <c r="F42" s="15296">
        <v>0</v>
      </c>
      <c r="G42" s="15297"/>
      <c r="H42" s="15298" t="s">
        <v>23</v>
      </c>
      <c r="I42" s="15299"/>
      <c r="J42" s="15300"/>
      <c r="K42" s="15301"/>
    </row>
    <row r="43" ht="22.5" customHeight="1">
      <c r="A43" s="15302"/>
      <c r="B43" s="15303"/>
      <c r="C43" s="15304" t="s">
        <v>120</v>
      </c>
      <c r="D43" s="706">
        <v>0</v>
      </c>
      <c r="E43" s="15305" t="s">
        <v>22</v>
      </c>
      <c r="F43" s="15306">
        <v>0</v>
      </c>
      <c r="G43" s="15307"/>
      <c r="H43" s="15308" t="s">
        <v>23</v>
      </c>
      <c r="I43" s="15309"/>
      <c r="J43" s="15310"/>
      <c r="K43" s="15311"/>
    </row>
    <row r="44" ht="22.5" customHeight="1">
      <c r="A44" s="15312"/>
      <c r="B44" s="15313"/>
      <c r="C44" s="15314" t="s">
        <v>121</v>
      </c>
      <c r="D44" s="706">
        <f>IF(D33=0,0,D43/D33*12)</f>
        <v>0</v>
      </c>
      <c r="E44" s="15315" t="s">
        <v>22</v>
      </c>
      <c r="F44" s="15316">
        <v>6</v>
      </c>
      <c r="G44" s="15317"/>
      <c r="H44" s="15318" t="s">
        <v>23</v>
      </c>
      <c r="I44" s="15319"/>
      <c r="J44" s="15320"/>
      <c r="K44" s="15321"/>
    </row>
    <row r="45" ht="22.5" customHeight="1">
      <c r="A45" s="15322" t="s">
        <v>122</v>
      </c>
      <c r="B45" s="15323"/>
      <c r="C45" s="15324"/>
      <c r="D45" s="15325"/>
      <c r="E45" s="15326"/>
      <c r="F45" s="15327"/>
      <c r="G45" s="15328"/>
      <c r="H45" s="15329"/>
      <c r="I45" s="15330"/>
      <c r="J45" s="15331"/>
      <c r="K45" s="15332"/>
    </row>
    <row r="46" ht="22.5" customHeight="1">
      <c r="A46" s="15333" t="s">
        <v>123</v>
      </c>
      <c r="B46" s="15334" t="s">
        <v>87</v>
      </c>
      <c r="C46" s="15335" t="s">
        <v>125</v>
      </c>
      <c r="D46" s="4104">
        <v>0</v>
      </c>
      <c r="E46" s="15336"/>
      <c r="F46" s="15337"/>
      <c r="G46" s="15338"/>
      <c r="H46" s="15339"/>
      <c r="I46" s="15340"/>
      <c r="J46" s="15341"/>
      <c r="K46" s="15342"/>
    </row>
    <row r="47" ht="22.5" customHeight="1">
      <c r="A47" s="15343"/>
      <c r="B47" s="15344"/>
      <c r="C47" s="15345" t="s">
        <v>126</v>
      </c>
      <c r="D47" s="4104">
        <v>0</v>
      </c>
      <c r="E47" s="15346"/>
      <c r="F47" s="15347"/>
      <c r="G47" s="15348"/>
      <c r="H47" s="15349"/>
      <c r="I47" s="15350"/>
      <c r="J47" s="15351"/>
      <c r="K47" s="15352"/>
    </row>
    <row r="48" ht="22.5" customHeight="1">
      <c r="A48" s="15353"/>
      <c r="B48" s="15354"/>
      <c r="C48" s="15355" t="s">
        <v>83</v>
      </c>
      <c r="D48" s="706">
        <f>IF(D47=0,0,ROUND((D46/D47-1)*100,2))</f>
        <v>0</v>
      </c>
      <c r="E48" s="15356" t="s">
        <v>22</v>
      </c>
      <c r="F48" s="15357">
        <v>0</v>
      </c>
      <c r="G48" s="15358">
        <v>10</v>
      </c>
      <c r="H48" s="15359" t="s">
        <v>23</v>
      </c>
      <c r="I48" s="15360"/>
      <c r="J48" s="15361"/>
      <c r="K48" s="15362"/>
    </row>
    <row r="49" ht="22.5" customHeight="1">
      <c r="A49" s="15363" t="s">
        <v>804</v>
      </c>
      <c r="B49" s="15364" t="s">
        <v>805</v>
      </c>
      <c r="C49" s="15365" t="s">
        <v>125</v>
      </c>
      <c r="D49" s="4104">
        <v>0</v>
      </c>
      <c r="E49" s="15366"/>
      <c r="F49" s="15367"/>
      <c r="G49" s="15368"/>
      <c r="H49" s="15369"/>
      <c r="I49" s="15370"/>
      <c r="J49" s="15371"/>
      <c r="K49" s="15372"/>
    </row>
    <row r="50" ht="22.5" customHeight="1">
      <c r="A50" s="15373"/>
      <c r="B50" s="15374"/>
      <c r="C50" s="15375" t="s">
        <v>806</v>
      </c>
      <c r="D50" s="4196">
        <v>0</v>
      </c>
      <c r="E50" s="15376" t="s">
        <v>22</v>
      </c>
      <c r="F50" s="15377">
        <v>99</v>
      </c>
      <c r="G50" s="15378">
        <v>100</v>
      </c>
      <c r="H50" s="15379" t="s">
        <v>23</v>
      </c>
      <c r="I50" s="15380"/>
      <c r="J50" s="15381"/>
      <c r="K50" s="15382"/>
    </row>
    <row r="51" ht="22.5" customHeight="1">
      <c r="A51" s="15383"/>
      <c r="B51" s="15384"/>
      <c r="C51" s="15385" t="s">
        <v>126</v>
      </c>
      <c r="D51" s="4207">
        <v>0</v>
      </c>
      <c r="E51" s="15386"/>
      <c r="F51" s="15387"/>
      <c r="G51" s="15388"/>
      <c r="H51" s="15389"/>
      <c r="I51" s="15390"/>
      <c r="J51" s="15391"/>
      <c r="K51" s="15392"/>
    </row>
    <row r="52" ht="22.5" customHeight="1">
      <c r="A52" s="15393"/>
      <c r="B52" s="15394"/>
      <c r="C52" s="15395" t="s">
        <v>83</v>
      </c>
      <c r="D52" s="706">
        <f>IF(D51=0,0,ROUND((D49/D51-1)*100,2))</f>
        <v>0</v>
      </c>
      <c r="E52" s="15396" t="s">
        <v>22</v>
      </c>
      <c r="F52" s="15397">
        <v>0</v>
      </c>
      <c r="G52" s="15398">
        <v>10</v>
      </c>
      <c r="H52" s="15399" t="s">
        <v>23</v>
      </c>
      <c r="I52" s="15400"/>
      <c r="J52" s="15401"/>
      <c r="K52" s="15402"/>
    </row>
    <row r="53" ht="22.5" customHeight="1">
      <c r="A53" s="15403" t="s">
        <v>807</v>
      </c>
      <c r="B53" s="15404" t="s">
        <v>808</v>
      </c>
      <c r="C53" s="15405" t="s">
        <v>125</v>
      </c>
      <c r="D53" s="4104">
        <v>0</v>
      </c>
      <c r="E53" s="15406"/>
      <c r="F53" s="15407"/>
      <c r="G53" s="15408"/>
      <c r="H53" s="15409"/>
      <c r="I53" s="15410"/>
      <c r="J53" s="15411"/>
      <c r="K53" s="15412"/>
    </row>
    <row r="54" ht="22.5" customHeight="1">
      <c r="A54" s="15413"/>
      <c r="B54" s="15414"/>
      <c r="C54" s="15415" t="s">
        <v>809</v>
      </c>
      <c r="D54" s="4196">
        <v>0</v>
      </c>
      <c r="E54" s="15416" t="s">
        <v>22</v>
      </c>
      <c r="F54" s="15417">
        <v>30</v>
      </c>
      <c r="G54" s="15418">
        <v>60</v>
      </c>
      <c r="H54" s="15419" t="s">
        <v>23</v>
      </c>
      <c r="I54" s="15420"/>
      <c r="J54" s="15421"/>
      <c r="K54" s="15422"/>
    </row>
    <row r="55" ht="22.5" customHeight="1">
      <c r="A55" s="15423"/>
      <c r="B55" s="15424"/>
      <c r="C55" s="15425" t="s">
        <v>126</v>
      </c>
      <c r="D55" s="4207">
        <v>0</v>
      </c>
      <c r="E55" s="15426"/>
      <c r="F55" s="15427"/>
      <c r="G55" s="15428"/>
      <c r="H55" s="15429"/>
      <c r="I55" s="15430"/>
      <c r="J55" s="15431"/>
      <c r="K55" s="15432"/>
    </row>
    <row r="56" ht="26.25" customHeight="1">
      <c r="A56" s="15433"/>
      <c r="B56" s="15434"/>
      <c r="C56" s="15435" t="s">
        <v>83</v>
      </c>
      <c r="D56" s="706">
        <f>IF(D55=0,0,ROUND((D53/D55-1)*100,2))</f>
        <v>0</v>
      </c>
      <c r="E56" s="15436" t="s">
        <v>22</v>
      </c>
      <c r="F56" s="15437">
        <v>0</v>
      </c>
      <c r="G56" s="15438">
        <v>10</v>
      </c>
      <c r="H56" s="15439" t="s">
        <v>23</v>
      </c>
      <c r="I56" s="15440"/>
      <c r="J56" s="15441"/>
      <c r="K56" s="15442"/>
    </row>
    <row r="57" ht="22.5" customHeight="1">
      <c r="A57" s="15443" t="s">
        <v>810</v>
      </c>
      <c r="B57" s="15444"/>
      <c r="C57" s="15445"/>
      <c r="D57" s="15446"/>
      <c r="E57" s="15447"/>
      <c r="F57" s="15448"/>
      <c r="G57" s="15449"/>
      <c r="H57" s="15450"/>
      <c r="I57" s="15451"/>
      <c r="J57" s="15452"/>
      <c r="K57" s="15453"/>
    </row>
    <row r="58" ht="22.5" customHeight="1">
      <c r="A58" s="15454" t="s">
        <v>811</v>
      </c>
      <c r="B58" s="15455" t="s">
        <v>812</v>
      </c>
      <c r="C58" s="15456" t="s">
        <v>125</v>
      </c>
      <c r="D58" s="706">
        <v>0</v>
      </c>
      <c r="E58" s="15457"/>
      <c r="F58" s="15458"/>
      <c r="G58" s="15459"/>
      <c r="H58" s="15460"/>
      <c r="I58" s="15461"/>
      <c r="J58" s="15462"/>
      <c r="K58" s="15463"/>
    </row>
    <row r="59" ht="22.5" customHeight="1">
      <c r="A59" s="15464"/>
      <c r="B59" s="15465"/>
      <c r="C59" s="15466" t="s">
        <v>126</v>
      </c>
      <c r="D59" s="706">
        <v>0</v>
      </c>
      <c r="E59" s="15467"/>
      <c r="F59" s="15468"/>
      <c r="G59" s="15469"/>
      <c r="H59" s="15470"/>
      <c r="I59" s="15471"/>
      <c r="J59" s="15472"/>
      <c r="K59" s="15473"/>
    </row>
    <row r="60" ht="22.5" customHeight="1">
      <c r="A60" s="15474"/>
      <c r="B60" s="15475"/>
      <c r="C60" s="15476" t="s">
        <v>83</v>
      </c>
      <c r="D60" s="706">
        <f>IF(D59=0,0,ROUND((D58/D59-1)*100,2))</f>
        <v>0</v>
      </c>
      <c r="E60" s="15477" t="s">
        <v>22</v>
      </c>
      <c r="F60" s="15478">
        <v>5</v>
      </c>
      <c r="G60" s="15479">
        <v>30</v>
      </c>
      <c r="H60" s="15480" t="s">
        <v>23</v>
      </c>
      <c r="I60" s="15481"/>
      <c r="J60" s="15482"/>
      <c r="K60" s="15483"/>
    </row>
    <row r="61" ht="22.5" customHeight="1">
      <c r="A61" s="15484" t="s">
        <v>813</v>
      </c>
      <c r="B61" s="15485" t="s">
        <v>814</v>
      </c>
      <c r="C61" s="15486" t="s">
        <v>125</v>
      </c>
      <c r="D61" s="706">
        <v>0</v>
      </c>
      <c r="E61" s="15487"/>
      <c r="F61" s="15488"/>
      <c r="G61" s="15489"/>
      <c r="H61" s="15490"/>
      <c r="I61" s="15491"/>
      <c r="J61" s="15492"/>
      <c r="K61" s="15493"/>
    </row>
    <row r="62" ht="22.5" customHeight="1">
      <c r="A62" s="15494"/>
      <c r="B62" s="15495"/>
      <c r="C62" s="15496" t="s">
        <v>126</v>
      </c>
      <c r="D62" s="706">
        <v>0</v>
      </c>
      <c r="E62" s="15497"/>
      <c r="F62" s="15498"/>
      <c r="G62" s="15499"/>
      <c r="H62" s="15500"/>
      <c r="I62" s="15501"/>
      <c r="J62" s="15502"/>
      <c r="K62" s="15503"/>
    </row>
    <row r="63" ht="22.5" customHeight="1">
      <c r="A63" s="15504"/>
      <c r="B63" s="15505"/>
      <c r="C63" s="15506" t="s">
        <v>83</v>
      </c>
      <c r="D63" s="706">
        <f>IF(D62=0,0,ROUND((D61/D62-1)*100,2))</f>
        <v>0</v>
      </c>
      <c r="E63" s="15507" t="s">
        <v>22</v>
      </c>
      <c r="F63" s="15508">
        <v>5</v>
      </c>
      <c r="G63" s="15509">
        <v>30</v>
      </c>
      <c r="H63" s="15510" t="s">
        <v>23</v>
      </c>
      <c r="I63" s="15511"/>
      <c r="J63" s="15512"/>
      <c r="K63" s="15513"/>
    </row>
  </sheetData>
  <mergeCells>
    <mergeCell ref="A1:I1"/>
    <mergeCell ref="A2:K2"/>
    <mergeCell ref="A4:A5"/>
    <mergeCell ref="B4:B5"/>
    <mergeCell ref="C4:C5"/>
    <mergeCell ref="D4:D5"/>
    <mergeCell ref="E4:E5"/>
    <mergeCell ref="F4:G4"/>
    <mergeCell ref="H4:H5"/>
    <mergeCell ref="I4:I5"/>
    <mergeCell ref="J4:J5"/>
    <mergeCell ref="K4:K5"/>
    <mergeCell ref="A7:A9"/>
    <mergeCell ref="B7:B9"/>
    <mergeCell ref="A11:A13"/>
    <mergeCell ref="B11:B13"/>
    <mergeCell ref="A14:A16"/>
    <mergeCell ref="B14:B16"/>
    <mergeCell ref="A18:A20"/>
    <mergeCell ref="B18:B20"/>
    <mergeCell ref="A21:A23"/>
    <mergeCell ref="B21:B23"/>
    <mergeCell ref="A24:A26"/>
    <mergeCell ref="B24:B26"/>
    <mergeCell ref="A27:A29"/>
    <mergeCell ref="B27:B29"/>
    <mergeCell ref="A30:A32"/>
    <mergeCell ref="B30:B32"/>
    <mergeCell ref="A33:A35"/>
    <mergeCell ref="B33:B35"/>
    <mergeCell ref="A36:A38"/>
    <mergeCell ref="B36:B38"/>
    <mergeCell ref="A39:A41"/>
    <mergeCell ref="B39:B41"/>
    <mergeCell ref="A42:A44"/>
    <mergeCell ref="B42:B44"/>
    <mergeCell ref="A46:A48"/>
    <mergeCell ref="B46:B48"/>
    <mergeCell ref="A49:A52"/>
    <mergeCell ref="B49:B52"/>
    <mergeCell ref="A53:A56"/>
    <mergeCell ref="B53:B56"/>
    <mergeCell ref="A58:A60"/>
    <mergeCell ref="B58:B60"/>
    <mergeCell ref="A61:A63"/>
    <mergeCell ref="B61:B63"/>
  </mergeCells>
  <pageMargins left="1.18110236220472" right="1.18110236220472" top="1.18110236220472" bottom="1.18110236220472" header="0.51181" footer="0.51181"/>
  <pageSetup paperSize="9" pageOrder="overThenDown" orientation="portrait" errors="blank"/>
</worksheet>
</file>

<file path=xl/worksheets/sheet9.xml><?xml version="1.0" encoding="utf-8"?>
<worksheet xmlns="http://schemas.openxmlformats.org/spreadsheetml/2006/main" xmlns:r="http://schemas.openxmlformats.org/officeDocument/2006/relationships">
  <dimension ref="A1:K23"/>
  <sheetViews>
    <sheetView topLeftCell="A1" zoomScaleNormal="100" zoomScalePageLayoutView="60" workbookViewId="0">
      <pane topLeftCell="B8" activePane="bottomRight" state="frozen"/>
      <selection activeCell="A1" sqref="A1"/>
    </sheetView>
  </sheetViews>
  <sheetFormatPr defaultColWidth="8" defaultRowHeight="14.25"/>
  <cols>
    <col min="1" max="1" width="21.3686274509804" style="16"/>
    <col min="2" max="2" width="22.3725490196078" style="16"/>
    <col min="3" max="3" width="25.2392156862745" style="16"/>
    <col min="4" max="4" width="25.3843137254902" style="16"/>
    <col min="5" max="5" width="5.30588235294118" style="16"/>
    <col min="6" max="6" width="7.02745098039216" style="16"/>
    <col min="7" max="7" width="7.02745098039216" style="16"/>
    <col min="8" max="8" width="5.01960784313726" style="16"/>
    <col min="9" max="9" width="36.5686274509804" style="16"/>
    <col min="10" max="10" width="36.5686274509804" style="16"/>
    <col min="11" max="11" width="36.5686274509804" style="16"/>
  </cols>
  <sheetData>
    <row r="1" ht="38.25" customHeight="1">
      <c r="A1" s="15514" t="s">
        <v>815</v>
      </c>
      <c r="B1" s="15515"/>
      <c r="C1" s="15516"/>
      <c r="D1" s="15517"/>
      <c r="E1" s="15518"/>
      <c r="F1" s="15519"/>
      <c r="G1" s="15520"/>
      <c r="H1" s="15521"/>
      <c r="I1" s="15522"/>
      <c r="J1" s="15523"/>
      <c r="K1" s="15524"/>
    </row>
    <row r="2" ht="22.5" customHeight="1">
      <c r="A2" s="15525" t="s">
        <v>816</v>
      </c>
      <c r="B2" s="15526"/>
      <c r="C2" s="15527"/>
      <c r="D2" s="15528"/>
      <c r="E2" s="15529"/>
      <c r="F2" s="15530"/>
      <c r="G2" s="15531"/>
      <c r="H2" s="15532"/>
      <c r="I2" s="15533"/>
      <c r="J2" s="15534"/>
      <c r="K2" s="15535"/>
    </row>
    <row r="3" ht="22.5" customHeight="1">
      <c r="A3" s="15536" t="s">
        <v>2</v>
      </c>
      <c r="B3" s="15537"/>
      <c r="C3" s="15538"/>
      <c r="D3" s="15539"/>
      <c r="E3" s="15540"/>
      <c r="F3" s="15541"/>
      <c r="G3" s="15542"/>
      <c r="H3" s="15543"/>
      <c r="I3" s="15544"/>
      <c r="J3" s="15545"/>
      <c r="K3" s="15546" t="s">
        <v>3</v>
      </c>
    </row>
    <row r="4" ht="22.5" customHeight="1">
      <c r="A4" s="15547" t="s">
        <v>4</v>
      </c>
      <c r="B4" s="15548" t="s">
        <v>5</v>
      </c>
      <c r="C4" s="15549" t="s">
        <v>6</v>
      </c>
      <c r="D4" s="15550" t="s">
        <v>7</v>
      </c>
      <c r="E4" s="15551" t="s">
        <v>8</v>
      </c>
      <c r="F4" s="15552" t="s">
        <v>9</v>
      </c>
      <c r="G4" s="15553"/>
      <c r="H4" s="15554" t="s">
        <v>10</v>
      </c>
      <c r="I4" s="15555" t="s">
        <v>11</v>
      </c>
      <c r="J4" s="15556" t="s">
        <v>12</v>
      </c>
      <c r="K4" s="15557" t="s">
        <v>13</v>
      </c>
    </row>
    <row r="5" ht="22.5" customHeight="1">
      <c r="A5" s="15558"/>
      <c r="B5" s="15559"/>
      <c r="C5" s="15560"/>
      <c r="D5" s="15561"/>
      <c r="E5" s="15562"/>
      <c r="F5" s="15563" t="s">
        <v>14</v>
      </c>
      <c r="G5" s="15564" t="s">
        <v>15</v>
      </c>
      <c r="H5" s="15565"/>
      <c r="I5" s="15566"/>
      <c r="J5" s="15567"/>
      <c r="K5" s="15568"/>
    </row>
    <row r="6" ht="22.5" customHeight="1">
      <c r="A6" s="15569" t="s">
        <v>17</v>
      </c>
      <c r="B6" s="15570" t="s">
        <v>18</v>
      </c>
      <c r="C6" s="15571" t="s">
        <v>19</v>
      </c>
      <c r="D6" s="349">
        <v>39616566.76</v>
      </c>
      <c r="E6" s="15572"/>
      <c r="F6" s="15573"/>
      <c r="G6" s="15574"/>
      <c r="H6" s="15575"/>
      <c r="I6" s="15576"/>
      <c r="J6" s="15577"/>
      <c r="K6" s="15578"/>
    </row>
    <row r="7" ht="22.5" customHeight="1">
      <c r="A7" s="15579"/>
      <c r="B7" s="15580"/>
      <c r="C7" s="15581" t="s">
        <v>20</v>
      </c>
      <c r="D7" s="349">
        <v>39616566.76</v>
      </c>
      <c r="E7" s="15582"/>
      <c r="F7" s="15583"/>
      <c r="G7" s="15584"/>
      <c r="H7" s="15585"/>
      <c r="I7" s="15586"/>
      <c r="J7" s="15587"/>
      <c r="K7" s="15588"/>
    </row>
    <row r="8" ht="22.5" customHeight="1">
      <c r="A8" s="15589"/>
      <c r="B8" s="15590"/>
      <c r="C8" s="15591" t="s">
        <v>21</v>
      </c>
      <c r="D8" s="349">
        <f>D6-D7</f>
        <v>0</v>
      </c>
      <c r="E8" s="15592" t="s">
        <v>22</v>
      </c>
      <c r="F8" s="15593">
        <v>0</v>
      </c>
      <c r="G8" s="15594">
        <v>0</v>
      </c>
      <c r="H8" s="15595" t="s">
        <v>23</v>
      </c>
      <c r="I8" s="15596"/>
      <c r="J8" s="15597"/>
      <c r="K8" s="15598"/>
    </row>
    <row r="9" ht="22.5" customHeight="1">
      <c r="A9" s="15599" t="s">
        <v>817</v>
      </c>
      <c r="B9" s="15600" t="s">
        <v>87</v>
      </c>
      <c r="C9" s="15601" t="s">
        <v>80</v>
      </c>
      <c r="D9" s="349">
        <v>32995100.93</v>
      </c>
      <c r="E9" s="15602"/>
      <c r="F9" s="15603"/>
      <c r="G9" s="15604"/>
      <c r="H9" s="15605"/>
      <c r="I9" s="15606"/>
      <c r="J9" s="15607"/>
      <c r="K9" s="15608"/>
    </row>
    <row r="10" ht="22.5" customHeight="1">
      <c r="A10" s="15609"/>
      <c r="B10" s="15610"/>
      <c r="C10" s="15611" t="s">
        <v>82</v>
      </c>
      <c r="D10" s="349">
        <v>30576321.83</v>
      </c>
      <c r="E10" s="15612"/>
      <c r="F10" s="15613"/>
      <c r="G10" s="15614"/>
      <c r="H10" s="15615"/>
      <c r="I10" s="15616"/>
      <c r="J10" s="15617"/>
      <c r="K10" s="15618"/>
    </row>
    <row r="11" ht="22.5" customHeight="1">
      <c r="A11" s="15619"/>
      <c r="B11" s="15620"/>
      <c r="C11" s="15621" t="s">
        <v>83</v>
      </c>
      <c r="D11" s="349">
        <f>IF(D10=0,0,ROUND((D9/D10-1)*100,2))</f>
        <v>7.91</v>
      </c>
      <c r="E11" s="15622" t="s">
        <v>22</v>
      </c>
      <c r="F11" s="15623">
        <v>0</v>
      </c>
      <c r="G11" s="15624">
        <v>20</v>
      </c>
      <c r="H11" s="15625" t="s">
        <v>23</v>
      </c>
      <c r="I11" s="15626"/>
      <c r="J11" s="15627"/>
      <c r="K11" s="15628"/>
    </row>
    <row r="12" ht="22.5" customHeight="1">
      <c r="A12" s="15629" t="s">
        <v>818</v>
      </c>
      <c r="B12" s="15630" t="s">
        <v>87</v>
      </c>
      <c r="C12" s="15631" t="s">
        <v>80</v>
      </c>
      <c r="D12" s="349">
        <v>41342956.28</v>
      </c>
      <c r="E12" s="15632"/>
      <c r="F12" s="15633"/>
      <c r="G12" s="15634"/>
      <c r="H12" s="15635"/>
      <c r="I12" s="15636"/>
      <c r="J12" s="15637"/>
      <c r="K12" s="15638"/>
    </row>
    <row r="13" ht="22.5" customHeight="1">
      <c r="A13" s="15639"/>
      <c r="B13" s="15640"/>
      <c r="C13" s="15641" t="s">
        <v>82</v>
      </c>
      <c r="D13" s="349">
        <v>25223469.03</v>
      </c>
      <c r="E13" s="15642"/>
      <c r="F13" s="15643"/>
      <c r="G13" s="15644"/>
      <c r="H13" s="15645"/>
      <c r="I13" s="15646"/>
      <c r="J13" s="15647"/>
      <c r="K13" s="15648"/>
    </row>
    <row r="14" ht="22.5" customHeight="1">
      <c r="A14" s="15649"/>
      <c r="B14" s="15650"/>
      <c r="C14" s="15651" t="s">
        <v>83</v>
      </c>
      <c r="D14" s="349">
        <f>IF(D13=0,0,ROUND((D12/D13-1)*100,2))</f>
        <v>63.91</v>
      </c>
      <c r="E14" s="15652" t="s">
        <v>22</v>
      </c>
      <c r="F14" s="15653">
        <v>0</v>
      </c>
      <c r="G14" s="15654">
        <v>20</v>
      </c>
      <c r="H14" s="15655" t="s">
        <v>383</v>
      </c>
      <c r="I14" s="15656" t="s">
        <v>819</v>
      </c>
      <c r="J14" s="15657"/>
      <c r="K14" s="15658"/>
    </row>
    <row r="15" ht="22.5" customHeight="1">
      <c r="A15" s="15659" t="s">
        <v>820</v>
      </c>
      <c r="B15" s="15660" t="s">
        <v>821</v>
      </c>
      <c r="C15" s="15661" t="s">
        <v>80</v>
      </c>
      <c r="D15" s="1555">
        <v>7933</v>
      </c>
      <c r="E15" s="15662"/>
      <c r="F15" s="15663"/>
      <c r="G15" s="15664"/>
      <c r="H15" s="15665"/>
      <c r="I15" s="15666"/>
      <c r="J15" s="15667"/>
      <c r="K15" s="15668"/>
    </row>
    <row r="16" ht="22.5" customHeight="1">
      <c r="A16" s="15669"/>
      <c r="B16" s="15670"/>
      <c r="C16" s="15671" t="s">
        <v>82</v>
      </c>
      <c r="D16" s="1555">
        <v>7670</v>
      </c>
      <c r="E16" s="15672"/>
      <c r="F16" s="15673"/>
      <c r="G16" s="15674"/>
      <c r="H16" s="15675"/>
      <c r="I16" s="15676"/>
      <c r="J16" s="15677"/>
      <c r="K16" s="15678"/>
    </row>
    <row r="17" ht="24.75" customHeight="1">
      <c r="A17" s="15679"/>
      <c r="B17" s="15680"/>
      <c r="C17" s="15681" t="s">
        <v>83</v>
      </c>
      <c r="D17" s="349">
        <f>IF(D16=0,0,ROUND((D15/D16-1)*100,2))</f>
        <v>3.43</v>
      </c>
      <c r="E17" s="15682" t="s">
        <v>22</v>
      </c>
      <c r="F17" s="15683">
        <v>0</v>
      </c>
      <c r="G17" s="15684">
        <v>10</v>
      </c>
      <c r="H17" s="15685" t="s">
        <v>23</v>
      </c>
      <c r="I17" s="15686"/>
      <c r="J17" s="15687"/>
      <c r="K17" s="15688"/>
    </row>
    <row r="18" ht="24.75" customHeight="1">
      <c r="A18" s="15689"/>
      <c r="B18" s="15690"/>
      <c r="C18" s="15691" t="s">
        <v>822</v>
      </c>
      <c r="D18" s="349">
        <v>7933</v>
      </c>
      <c r="E18" s="15692" t="s">
        <v>22</v>
      </c>
      <c r="F18" s="15693">
        <v>0</v>
      </c>
      <c r="G18" s="15694">
        <v>0</v>
      </c>
      <c r="H18" s="15695" t="s">
        <v>383</v>
      </c>
      <c r="I18" s="15696" t="s">
        <v>823</v>
      </c>
      <c r="J18" s="15697"/>
      <c r="K18" s="15698"/>
    </row>
    <row r="19" ht="24.75" customHeight="1">
      <c r="A19" s="15699" t="s">
        <v>824</v>
      </c>
      <c r="B19" s="15700" t="s">
        <v>825</v>
      </c>
      <c r="C19" s="15701" t="s">
        <v>80</v>
      </c>
      <c r="D19" s="349">
        <f>IF(D15=0,0,D12/D15)</f>
        <v>5211.51598134375</v>
      </c>
      <c r="E19" s="15702"/>
      <c r="F19" s="15703"/>
      <c r="G19" s="15704"/>
      <c r="H19" s="15705"/>
      <c r="I19" s="15706"/>
      <c r="J19" s="15707"/>
      <c r="K19" s="15708"/>
    </row>
    <row r="20" ht="24.75" customHeight="1">
      <c r="A20" s="15709"/>
      <c r="B20" s="15710"/>
      <c r="C20" s="15711" t="s">
        <v>82</v>
      </c>
      <c r="D20" s="349">
        <f>IF(D16=0,0,D13/D16)</f>
        <v>3288.58787874837</v>
      </c>
      <c r="E20" s="15712"/>
      <c r="F20" s="15713"/>
      <c r="G20" s="15714"/>
      <c r="H20" s="15715"/>
      <c r="I20" s="15716"/>
      <c r="J20" s="15717"/>
      <c r="K20" s="15718"/>
    </row>
    <row r="21" ht="24.75" customHeight="1">
      <c r="A21" s="15719"/>
      <c r="B21" s="15720"/>
      <c r="C21" s="15721" t="s">
        <v>83</v>
      </c>
      <c r="D21" s="349">
        <f>IF(D20=0,0,ROUND((D19/D20-1)*100,2))</f>
        <v>58.47</v>
      </c>
      <c r="E21" s="15722" t="s">
        <v>22</v>
      </c>
      <c r="F21" s="15723">
        <v>0</v>
      </c>
      <c r="G21" s="15724">
        <v>10</v>
      </c>
      <c r="H21" s="15725" t="s">
        <v>383</v>
      </c>
      <c r="I21" s="15726" t="s">
        <v>826</v>
      </c>
      <c r="J21" s="15727"/>
      <c r="K21" s="15728"/>
    </row>
    <row r="22" ht="24.75" customHeight="1">
      <c r="A22" s="15729" t="s">
        <v>827</v>
      </c>
      <c r="B22" s="15730" t="s">
        <v>828</v>
      </c>
      <c r="C22" s="15731" t="s">
        <v>80</v>
      </c>
      <c r="D22" s="349">
        <v>0</v>
      </c>
      <c r="E22" s="15732" t="s">
        <v>22</v>
      </c>
      <c r="F22" s="15733">
        <v>0</v>
      </c>
      <c r="G22" s="15734">
        <v>0</v>
      </c>
      <c r="H22" s="15735" t="s">
        <v>23</v>
      </c>
      <c r="I22" s="15736"/>
      <c r="J22" s="15737"/>
      <c r="K22" s="15738"/>
    </row>
    <row r="23" ht="24.75" customHeight="1">
      <c r="A23" s="15739" t="s">
        <v>829</v>
      </c>
      <c r="B23" s="15740"/>
      <c r="C23" s="15741" t="s">
        <v>80</v>
      </c>
      <c r="D23" s="349">
        <v>0</v>
      </c>
      <c r="E23" s="15742" t="s">
        <v>22</v>
      </c>
      <c r="F23" s="15743">
        <v>0</v>
      </c>
      <c r="G23" s="15744">
        <v>0</v>
      </c>
      <c r="H23" s="15745" t="s">
        <v>23</v>
      </c>
      <c r="I23" s="15746"/>
      <c r="J23" s="15747"/>
      <c r="K23" s="15748"/>
    </row>
  </sheetData>
  <mergeCells>
    <mergeCell ref="A1:K1"/>
    <mergeCell ref="A2:K2"/>
    <mergeCell ref="A4:A5"/>
    <mergeCell ref="B4:B5"/>
    <mergeCell ref="C4:C5"/>
    <mergeCell ref="D4:D5"/>
    <mergeCell ref="E4:E5"/>
    <mergeCell ref="F4:G4"/>
    <mergeCell ref="H4:H5"/>
    <mergeCell ref="I4:I5"/>
    <mergeCell ref="J4:J5"/>
    <mergeCell ref="K4:K5"/>
    <mergeCell ref="A6:A8"/>
    <mergeCell ref="B6:B8"/>
    <mergeCell ref="A9:A11"/>
    <mergeCell ref="B9:B11"/>
    <mergeCell ref="A12:A14"/>
    <mergeCell ref="B12:B14"/>
    <mergeCell ref="A15:A18"/>
    <mergeCell ref="B15:B18"/>
    <mergeCell ref="A19:A21"/>
    <mergeCell ref="B19:B21"/>
    <mergeCell ref="B22:B23"/>
  </mergeCells>
  <pageMargins left="1.18110236220472" right="1.18110236220472" top="1.18110236220472" bottom="1.18110236220472" header="0.51181" footer="0.51181"/>
  <pageSetup paperSize="9" pageOrder="overThenDown" orientation="portrait" errors="blank"/>
</worksheet>
</file>

<file path=docProps/app.xml><?xml version="1.0" encoding="utf-8"?>
<Properties xmlns="http://schemas.openxmlformats.org/officeDocument/2006/extended-properties" xmlns:vt="http://schemas.openxmlformats.org/officeDocument/2006/docPropsVTypes">
  <HeadingPairs>
    <vt:vector baseType="variant" size="2">
      <vt:variant>
        <vt:lpstr>Worksheets</vt:lpstr>
      </vt:variant>
      <vt:variant>
        <vt:i4>10</vt:i4>
      </vt:variant>
    </vt:vector>
  </HeadingPairs>
  <TitlesOfParts>
    <vt:vector baseType="lpstr" size="10">
      <vt:lpstr>职工养老保险</vt:lpstr>
      <vt:lpstr>居民养老保险</vt:lpstr>
      <vt:lpstr>机关养老保险</vt:lpstr>
      <vt:lpstr>职工医疗保险</vt:lpstr>
      <vt:lpstr>居民医疗保险</vt:lpstr>
      <vt:lpstr>工伤保险</vt:lpstr>
      <vt:lpstr>失业保险</vt:lpstr>
      <vt:lpstr>职业年金</vt:lpstr>
      <vt:lpstr>公务员医疗</vt:lpstr>
      <vt:lpstr>职工大额医疗</vt:lpstr>
    </vt:vector>
  </TitlesOfParts>
  <Application>Microsoft Excel</Application>
  <AppVersion>12.000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2026-02-16T16:58:34Z</dcterms:created>
  <dcterms:modified xsi:type="dcterms:W3CDTF">2026-02-16T08:58:34Z</dcterms:modified>
</cp:coreProperties>
</file>