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tabRatio="819" firstSheet="19" activeTab="8"/>
  </bookViews>
  <sheets>
    <sheet name="1-1华宁县一般公共预算收入情况表" sheetId="28" r:id="rId1"/>
    <sheet name="1-2华宁县一般公共预算支出情况表" sheetId="29" r:id="rId2"/>
    <sheet name="1-3县本级一般公共预算收入情况表" sheetId="31" r:id="rId3"/>
    <sheet name="1-4县本级一般公共预算支出情况表（公开到项级）" sheetId="33" r:id="rId4"/>
    <sheet name="1-5县本级一般公共预算基本支出情况表（公开到款级）" sheetId="132" r:id="rId5"/>
    <sheet name="1-6县本级一般公共预算支出表（州（市）对下转移支付项目）" sheetId="35" r:id="rId6"/>
    <sheet name="1-7华宁县分地区税收返还和转移支付预算表" sheetId="36" r:id="rId7"/>
    <sheet name="1-8华宁县县本级“三公”经费预算财政拨款情况统计表" sheetId="131" r:id="rId8"/>
    <sheet name="2-1华宁县政府性基金预算收入情况表" sheetId="54" r:id="rId9"/>
    <sheet name="2-2华宁县政府性基金预算支出情况表" sheetId="55" r:id="rId10"/>
    <sheet name="2-3县本级政府性基金预算收入情况表" sheetId="56" r:id="rId11"/>
    <sheet name="2-4县本级政府性基金预算支出情况表（公开到项级）" sheetId="57" r:id="rId12"/>
    <sheet name="2-5县本级政府性基金支出表（州（市）对下转移支付）" sheetId="58" r:id="rId13"/>
    <sheet name="3-1华宁县国有资本经营收入预算情况表" sheetId="108" r:id="rId14"/>
    <sheet name="3-2华宁县国有资本经营支出预算情况表" sheetId="109" r:id="rId15"/>
    <sheet name="3-3县本级国有资本经营收入预算情况表" sheetId="110" r:id="rId16"/>
    <sheet name="3-4县本级国有资本经营支出预算情况表（公开到项级）" sheetId="111" r:id="rId17"/>
    <sheet name="3-5 华宁县国有资本经营预算转移支付表 （分地区）" sheetId="129" r:id="rId18"/>
    <sheet name="3-6 国有资本经营预算转移支付表（分项目）" sheetId="130" r:id="rId19"/>
    <sheet name="4-1华宁县社会保险基金收入预算情况表" sheetId="113" r:id="rId20"/>
    <sheet name="4-2华宁县社会保险基金支出预算情况表" sheetId="114" r:id="rId21"/>
    <sheet name="4-3县本级社会保险基金收入预算情况表" sheetId="117" r:id="rId22"/>
    <sheet name="4-4县本级社会保险基金支出预算情况表" sheetId="118" r:id="rId23"/>
    <sheet name="5-1   2023年地方政府债务限额及余额预算情况表" sheetId="119" r:id="rId24"/>
    <sheet name="5-2  2023年地方政府一般债务余额情况表" sheetId="120" r:id="rId25"/>
    <sheet name="5-3  本级2023年地方政府一般债务余额情况表" sheetId="121" r:id="rId26"/>
    <sheet name="5-4 2023年地方政府专项债务余额情况表" sheetId="122" r:id="rId27"/>
    <sheet name="5-5 本级2023年地方政府专项债务余额情况表（本级）" sheetId="123" r:id="rId28"/>
    <sheet name="5-6 地方政府债券发行及还本付息情况表" sheetId="124" r:id="rId29"/>
    <sheet name="5-7 华宁县县本级2024年政府专项债务限额和余额情况表" sheetId="125" r:id="rId30"/>
    <sheet name="5-8 2024年年初新增地方政府债券资金安排表" sheetId="126" r:id="rId31"/>
    <sheet name="6-1重大政策和重点项目绩效目标表" sheetId="127" r:id="rId32"/>
    <sheet name="6-2重点工作情况解释说明汇总表" sheetId="128" r:id="rId33"/>
  </sheets>
  <externalReferences>
    <externalReference r:id="rId34"/>
    <externalReference r:id="rId35"/>
  </externalReferences>
  <definedNames>
    <definedName name="_xlnm._FilterDatabase" localSheetId="0" hidden="1">'1-1华宁县一般公共预算收入情况表'!$A$3:$F$39</definedName>
    <definedName name="_xlnm._FilterDatabase" localSheetId="1" hidden="1">'1-2华宁县一般公共预算支出情况表'!$A$3:$F$38</definedName>
    <definedName name="_xlnm._FilterDatabase" localSheetId="3" hidden="1">'1-4县本级一般公共预算支出情况表（公开到项级）'!$A$3:$G$1355</definedName>
    <definedName name="_xlnm._FilterDatabase" localSheetId="4" hidden="1">'1-5县本级一般公共预算基本支出情况表（公开到款级）'!$A$3:$B$31</definedName>
    <definedName name="_xlnm._FilterDatabase" localSheetId="9" hidden="1">'2-2华宁县政府性基金预算支出情况表'!$F$3:$G$269</definedName>
    <definedName name="_xlnm._FilterDatabase" localSheetId="2" hidden="1">'1-3县本级一般公共预算收入情况表'!$A$3:$F$40</definedName>
    <definedName name="_xlnm._FilterDatabase" localSheetId="5" hidden="1">'1-6县本级一般公共预算支出表（州（市）对下转移支付项目）'!$A$3:$F$42</definedName>
    <definedName name="_xlnm._FilterDatabase" localSheetId="8" hidden="1">'2-1华宁县政府性基金预算收入情况表'!$A$3:$F$37</definedName>
    <definedName name="_xlnm._FilterDatabase" localSheetId="10" hidden="1">'2-3县本级政府性基金预算收入情况表'!$A$3:$F$37</definedName>
    <definedName name="_xlnm._FilterDatabase" localSheetId="11" hidden="1">'2-4县本级政府性基金预算支出情况表（公开到项级）'!$A$3:$G$271</definedName>
    <definedName name="_xlnm._FilterDatabase" localSheetId="13" hidden="1">'3-1华宁县国有资本经营收入预算情况表'!$A$3:$E$3</definedName>
    <definedName name="_xlnm._FilterDatabase" localSheetId="14" hidden="1">'3-2华宁县国有资本经营支出预算情况表'!$A$3:$E$28</definedName>
    <definedName name="_xlnm._FilterDatabase" localSheetId="15" hidden="1">'3-3县本级国有资本经营收入预算情况表'!$A$3:$E$35</definedName>
    <definedName name="_xlnm._FilterDatabase" localSheetId="16" hidden="1">'3-4县本级国有资本经营支出预算情况表（公开到项级）'!$A$3:$E$21</definedName>
    <definedName name="_xlnm._FilterDatabase" localSheetId="19" hidden="1">'4-1华宁县社会保险基金收入预算情况表'!$A$3:$E$38</definedName>
    <definedName name="_xlnm._FilterDatabase" localSheetId="20" hidden="1">'4-2华宁县社会保险基金支出预算情况表'!$A$3:$E$22</definedName>
    <definedName name="_xlnm._FilterDatabase" localSheetId="21" hidden="1">'4-3县本级社会保险基金收入预算情况表'!$A$3:$E$38</definedName>
    <definedName name="_xlnm._FilterDatabase" localSheetId="22" hidden="1">'4-4县本级社会保险基金支出预算情况表'!$A$3:$F$22</definedName>
    <definedName name="_xlnm._FilterDatabase" localSheetId="12" hidden="1">'2-5县本级政府性基金支出表（州（市）对下转移支付）'!$A$3:$E$18</definedName>
    <definedName name="_lst_r_地方财政预算表2015年全省汇总_10_科目编码名称" localSheetId="19">[1]_ESList!$A$1:$A$27</definedName>
    <definedName name="_lst_r_地方财政预算表2015年全省汇总_10_科目编码名称" localSheetId="20">[1]_ESList!$A$1:$A$27</definedName>
    <definedName name="_lst_r_地方财政预算表2015年全省汇总_10_科目编码名称" localSheetId="21">[1]_ESList!$A$1:$A$27</definedName>
    <definedName name="_lst_r_地方财政预算表2015年全省汇总_10_科目编码名称" localSheetId="22">[1]_ESList!$A$1:$A$27</definedName>
    <definedName name="_lst_r_地方财政预算表2015年全省汇总_10_科目编码名称">[2]_ESList!$A$1:$A$27</definedName>
    <definedName name="_xlnm.Print_Area" localSheetId="0">'1-1华宁县一般公共预算收入情况表'!$B$1:$E$39</definedName>
    <definedName name="_xlnm.Print_Area" localSheetId="1">'1-2华宁县一般公共预算支出情况表'!$B$1:$E$38</definedName>
    <definedName name="_xlnm.Print_Area" localSheetId="2">'1-3县本级一般公共预算收入情况表'!$B$1:$E$40</definedName>
    <definedName name="_xlnm.Print_Area" localSheetId="3">'1-4县本级一般公共预算支出情况表（公开到项级）'!$B$1:$E$1355</definedName>
    <definedName name="_xlnm.Print_Area" localSheetId="4">'1-5县本级一般公共预算基本支出情况表（公开到款级）'!$A$1:$B$31</definedName>
    <definedName name="_xlnm.Print_Area" localSheetId="5">'1-6县本级一般公共预算支出表（州（市）对下转移支付项目）'!$A$1:$D$43</definedName>
    <definedName name="_xlnm.Print_Area" localSheetId="6">'1-7华宁县分地区税收返还和转移支付预算表'!$A$1:$D$11</definedName>
    <definedName name="_xlnm.Print_Area" localSheetId="8">'2-1华宁县政府性基金预算收入情况表'!$B$1:$E$37</definedName>
    <definedName name="_xlnm.Print_Area" localSheetId="9">'2-2华宁县政府性基金预算支出情况表'!$B$1:$E$269</definedName>
    <definedName name="_xlnm.Print_Area" localSheetId="10">'2-3县本级政府性基金预算收入情况表'!$B$1:$E$37</definedName>
    <definedName name="_xlnm.Print_Area" localSheetId="11">'2-4县本级政府性基金预算支出情况表（公开到项级）'!$B$1:$E$271</definedName>
    <definedName name="_xlnm.Print_Area" localSheetId="12">'2-5县本级政府性基金支出表（州（市）对下转移支付）'!$A$1:$D$16</definedName>
    <definedName name="_xlnm.Print_Area" localSheetId="13">'3-1华宁县国有资本经营收入预算情况表'!$A$1:$D$41</definedName>
    <definedName name="_xlnm.Print_Area" localSheetId="14">'3-2华宁县国有资本经营支出预算情况表'!$A$1:$D$28</definedName>
    <definedName name="_xlnm.Print_Area" localSheetId="15">'3-3县本级国有资本经营收入预算情况表'!$A$1:$D$35</definedName>
    <definedName name="_xlnm.Print_Area" localSheetId="16">'3-4县本级国有资本经营支出预算情况表（公开到项级）'!$A$1:$D$21</definedName>
    <definedName name="_xlnm.Print_Area" localSheetId="19">'4-1华宁县社会保险基金收入预算情况表'!$A$1:$D$38</definedName>
    <definedName name="_xlnm.Print_Area" localSheetId="20">'4-2华宁县社会保险基金支出预算情况表'!$A$1:$D$22</definedName>
    <definedName name="_xlnm.Print_Area" localSheetId="21">'4-3县本级社会保险基金收入预算情况表'!$A$1:$D$38</definedName>
    <definedName name="_xlnm.Print_Area" localSheetId="22">'4-4县本级社会保险基金支出预算情况表'!$A$1:$D$22</definedName>
    <definedName name="_xlnm.Print_Titles" localSheetId="0">'1-1华宁县一般公共预算收入情况表'!$1:$3</definedName>
    <definedName name="_xlnm.Print_Titles" localSheetId="1">'1-2华宁县一般公共预算支出情况表'!$1:$3</definedName>
    <definedName name="_xlnm.Print_Titles" localSheetId="2">'1-3县本级一般公共预算收入情况表'!$1:$3</definedName>
    <definedName name="_xlnm.Print_Titles" localSheetId="3">'1-4县本级一般公共预算支出情况表（公开到项级）'!$1:$3</definedName>
    <definedName name="_xlnm.Print_Titles" localSheetId="4">'1-5县本级一般公共预算基本支出情况表（公开到款级）'!$1:$3</definedName>
    <definedName name="_xlnm.Print_Titles" localSheetId="5">'1-6县本级一般公共预算支出表（州（市）对下转移支付项目）'!$1:$3</definedName>
    <definedName name="_xlnm.Print_Titles" localSheetId="6">'1-7华宁县分地区税收返还和转移支付预算表'!$1:$3</definedName>
    <definedName name="_xlnm.Print_Titles" localSheetId="8">'2-1华宁县政府性基金预算收入情况表'!$1:$3</definedName>
    <definedName name="_xlnm.Print_Titles" localSheetId="9">'2-2华宁县政府性基金预算支出情况表'!$1:$3</definedName>
    <definedName name="_xlnm.Print_Titles" localSheetId="10">'2-3县本级政府性基金预算收入情况表'!$1:$3</definedName>
    <definedName name="_xlnm.Print_Titles" localSheetId="11">'2-4县本级政府性基金预算支出情况表（公开到项级）'!$1:$3</definedName>
    <definedName name="_xlnm.Print_Titles" localSheetId="12">'2-5县本级政府性基金支出表（州（市）对下转移支付）'!$1:$3</definedName>
    <definedName name="_xlnm.Print_Titles" localSheetId="13">'3-1华宁县国有资本经营收入预算情况表'!$1:$3</definedName>
    <definedName name="_xlnm.Print_Titles" localSheetId="14">'3-2华宁县国有资本经营支出预算情况表'!$1:$3</definedName>
    <definedName name="_xlnm.Print_Titles" localSheetId="15">'3-3县本级国有资本经营收入预算情况表'!$1:$3</definedName>
    <definedName name="_xlnm.Print_Titles" localSheetId="19">'4-1华宁县社会保险基金收入预算情况表'!$1:$3</definedName>
    <definedName name="_xlnm.Print_Titles" localSheetId="21">'4-3县本级社会保险基金收入预算情况表'!$1:$3</definedName>
    <definedName name="专项收入年初预算数" localSheetId="1">#REF!</definedName>
    <definedName name="专项收入年初预算数" localSheetId="4">#REF!</definedName>
    <definedName name="专项收入年初预算数" localSheetId="7">#REF!</definedName>
    <definedName name="专项收入年初预算数" localSheetId="13">#REF!</definedName>
    <definedName name="专项收入年初预算数" localSheetId="14">#REF!</definedName>
    <definedName name="专项收入年初预算数" localSheetId="15">#REF!</definedName>
    <definedName name="专项收入年初预算数" localSheetId="16">#REF!</definedName>
    <definedName name="专项收入年初预算数" localSheetId="17">#REF!</definedName>
    <definedName name="专项收入年初预算数" localSheetId="18">#REF!</definedName>
    <definedName name="专项收入年初预算数" localSheetId="19">#REF!</definedName>
    <definedName name="专项收入年初预算数" localSheetId="20">#REF!</definedName>
    <definedName name="专项收入年初预算数" localSheetId="21">#REF!</definedName>
    <definedName name="专项收入年初预算数" localSheetId="22">#REF!</definedName>
    <definedName name="专项收入年初预算数" localSheetId="23">#REF!</definedName>
    <definedName name="专项收入年初预算数" localSheetId="24">#REF!</definedName>
    <definedName name="专项收入年初预算数" localSheetId="25">#REF!</definedName>
    <definedName name="专项收入年初预算数" localSheetId="26">#REF!</definedName>
    <definedName name="专项收入年初预算数" localSheetId="27">#REF!</definedName>
    <definedName name="专项收入年初预算数" localSheetId="28">#REF!</definedName>
    <definedName name="专项收入年初预算数" localSheetId="29">#REF!</definedName>
    <definedName name="专项收入年初预算数" localSheetId="30">#REF!</definedName>
    <definedName name="专项收入年初预算数" localSheetId="31">#REF!</definedName>
    <definedName name="专项收入年初预算数" localSheetId="32">#REF!</definedName>
    <definedName name="专项收入年初预算数">#REF!</definedName>
    <definedName name="专项收入全年预计数" localSheetId="1">#REF!</definedName>
    <definedName name="专项收入全年预计数" localSheetId="4">#REF!</definedName>
    <definedName name="专项收入全年预计数" localSheetId="7">#REF!</definedName>
    <definedName name="专项收入全年预计数" localSheetId="13">#REF!</definedName>
    <definedName name="专项收入全年预计数" localSheetId="14">#REF!</definedName>
    <definedName name="专项收入全年预计数" localSheetId="15">#REF!</definedName>
    <definedName name="专项收入全年预计数" localSheetId="16">#REF!</definedName>
    <definedName name="专项收入全年预计数" localSheetId="17">#REF!</definedName>
    <definedName name="专项收入全年预计数" localSheetId="18">#REF!</definedName>
    <definedName name="专项收入全年预计数" localSheetId="19">#REF!</definedName>
    <definedName name="专项收入全年预计数" localSheetId="20">#REF!</definedName>
    <definedName name="专项收入全年预计数" localSheetId="21">#REF!</definedName>
    <definedName name="专项收入全年预计数" localSheetId="22">#REF!</definedName>
    <definedName name="专项收入全年预计数" localSheetId="23">#REF!</definedName>
    <definedName name="专项收入全年预计数" localSheetId="24">#REF!</definedName>
    <definedName name="专项收入全年预计数" localSheetId="25">#REF!</definedName>
    <definedName name="专项收入全年预计数" localSheetId="26">#REF!</definedName>
    <definedName name="专项收入全年预计数" localSheetId="27">#REF!</definedName>
    <definedName name="专项收入全年预计数" localSheetId="28">#REF!</definedName>
    <definedName name="专项收入全年预计数" localSheetId="29">#REF!</definedName>
    <definedName name="专项收入全年预计数" localSheetId="30">#REF!</definedName>
    <definedName name="专项收入全年预计数" localSheetId="31">#REF!</definedName>
    <definedName name="专项收入全年预计数" localSheetId="32">#REF!</definedName>
    <definedName name="专项收入全年预计数">#REF!</definedName>
    <definedName name="_xlnm.Print_Area" localSheetId="17">'3-5 华宁县国有资本经营预算转移支付表 （分地区）'!$A$1:$B$10</definedName>
    <definedName name="_xlnm.Print_Area" localSheetId="18">'3-6 国有资本经营预算转移支付表（分项目）'!$A$1:$B$20</definedName>
    <definedName name="_xlnm.Print_Titles" localSheetId="31">'6-1重大政策和重点项目绩效目标表'!$4:$5</definedName>
  </definedNames>
  <calcPr calcId="144525" fullPrecision="0"/>
</workbook>
</file>

<file path=xl/sharedStrings.xml><?xml version="1.0" encoding="utf-8"?>
<sst xmlns="http://schemas.openxmlformats.org/spreadsheetml/2006/main" count="3692" uniqueCount="2152">
  <si>
    <t>1-1  2024年华宁县一般公共预算收入情况表</t>
  </si>
  <si>
    <t>单位：万元</t>
  </si>
  <si>
    <t>科目编码</t>
  </si>
  <si>
    <t>项目</t>
  </si>
  <si>
    <t>2023年执行数</t>
  </si>
  <si>
    <t>2024年预算数</t>
  </si>
  <si>
    <t>预算数比上年执行数增长%</t>
  </si>
  <si>
    <t>打印</t>
  </si>
  <si>
    <t>101</t>
  </si>
  <si>
    <t>一、税收收入</t>
  </si>
  <si>
    <t>10101</t>
  </si>
  <si>
    <t xml:space="preserve">   增值税</t>
  </si>
  <si>
    <t>10104</t>
  </si>
  <si>
    <t xml:space="preserve">   企业所得税</t>
  </si>
  <si>
    <t>10106</t>
  </si>
  <si>
    <t xml:space="preserve">   个人所得税</t>
  </si>
  <si>
    <t>10107</t>
  </si>
  <si>
    <t xml:space="preserve">   资源税</t>
  </si>
  <si>
    <t>10109</t>
  </si>
  <si>
    <t xml:space="preserve">   城市维护建设税</t>
  </si>
  <si>
    <t>10110</t>
  </si>
  <si>
    <t xml:space="preserve">   房产税</t>
  </si>
  <si>
    <t>10111</t>
  </si>
  <si>
    <t xml:space="preserve">   印花税</t>
  </si>
  <si>
    <t>10112</t>
  </si>
  <si>
    <t xml:space="preserve">   城镇土地使用税</t>
  </si>
  <si>
    <t>10113</t>
  </si>
  <si>
    <t xml:space="preserve">   土地增值税</t>
  </si>
  <si>
    <t>10114</t>
  </si>
  <si>
    <t xml:space="preserve">   车船税</t>
  </si>
  <si>
    <t>10118</t>
  </si>
  <si>
    <t xml:space="preserve">   耕地占用税</t>
  </si>
  <si>
    <t>10119</t>
  </si>
  <si>
    <t xml:space="preserve">   契税</t>
  </si>
  <si>
    <t>10120</t>
  </si>
  <si>
    <t xml:space="preserve">   烟叶税</t>
  </si>
  <si>
    <t>10121</t>
  </si>
  <si>
    <t xml:space="preserve">   环境保护税</t>
  </si>
  <si>
    <t>10199</t>
  </si>
  <si>
    <t xml:space="preserve">   其他税收收入</t>
  </si>
  <si>
    <t>103</t>
  </si>
  <si>
    <t>二、非税收入</t>
  </si>
  <si>
    <t>10302</t>
  </si>
  <si>
    <t xml:space="preserve">   专项收入</t>
  </si>
  <si>
    <t>10304</t>
  </si>
  <si>
    <t xml:space="preserve">   行政事业性收费收入</t>
  </si>
  <si>
    <t>10305</t>
  </si>
  <si>
    <t xml:space="preserve">   罚没收入</t>
  </si>
  <si>
    <t>10306</t>
  </si>
  <si>
    <t xml:space="preserve">   国有资本经营收入</t>
  </si>
  <si>
    <t>10307</t>
  </si>
  <si>
    <t xml:space="preserve">   国有资源（资产）有偿使用收入</t>
  </si>
  <si>
    <t>10308</t>
  </si>
  <si>
    <t xml:space="preserve">   捐赠收入</t>
  </si>
  <si>
    <t>10309</t>
  </si>
  <si>
    <t xml:space="preserve">   政府住房基金收入</t>
  </si>
  <si>
    <t>10399</t>
  </si>
  <si>
    <t xml:space="preserve">   其他收入</t>
  </si>
  <si>
    <t>全县一般公共预算收入</t>
  </si>
  <si>
    <t>地方政府一般债务收入</t>
  </si>
  <si>
    <t>转移性收入</t>
  </si>
  <si>
    <t xml:space="preserve">   返还性收入</t>
  </si>
  <si>
    <t xml:space="preserve">   转移支付收入</t>
  </si>
  <si>
    <t xml:space="preserve">   上年结余收入</t>
  </si>
  <si>
    <t xml:space="preserve">   调入资金</t>
  </si>
  <si>
    <t xml:space="preserve">   接受其他地区援助收入</t>
  </si>
  <si>
    <t xml:space="preserve">   动用预算稳定调节基金</t>
  </si>
  <si>
    <t>各项收入合计</t>
  </si>
  <si>
    <t>201</t>
  </si>
  <si>
    <t>一、一般公共服务</t>
  </si>
  <si>
    <t>202</t>
  </si>
  <si>
    <t>二、外交支出</t>
  </si>
  <si>
    <t>203</t>
  </si>
  <si>
    <t>三、国防支出</t>
  </si>
  <si>
    <t>204</t>
  </si>
  <si>
    <t>四、公共安全支出</t>
  </si>
  <si>
    <t>205</t>
  </si>
  <si>
    <t>五、教育支出</t>
  </si>
  <si>
    <t>206</t>
  </si>
  <si>
    <t>六、科学技术支出</t>
  </si>
  <si>
    <t>207</t>
  </si>
  <si>
    <t>七、文化旅游体育与传媒支出</t>
  </si>
  <si>
    <t>208</t>
  </si>
  <si>
    <t>八、社会保障和就业支出</t>
  </si>
  <si>
    <t>210</t>
  </si>
  <si>
    <t>九、卫生健康支出</t>
  </si>
  <si>
    <t>211</t>
  </si>
  <si>
    <t>十、节能环保支出</t>
  </si>
  <si>
    <t>212</t>
  </si>
  <si>
    <t>十一、城乡社区支出</t>
  </si>
  <si>
    <t>213</t>
  </si>
  <si>
    <t>十二、农林水支出</t>
  </si>
  <si>
    <t>214</t>
  </si>
  <si>
    <t>十三、交通运输支出</t>
  </si>
  <si>
    <t>215</t>
  </si>
  <si>
    <t>十四、资源勘探工业信息等支出</t>
  </si>
  <si>
    <t>216</t>
  </si>
  <si>
    <t>十五、商业服务业等支出</t>
  </si>
  <si>
    <t>217</t>
  </si>
  <si>
    <t>十六、金融支出</t>
  </si>
  <si>
    <t>219</t>
  </si>
  <si>
    <t>十七、援助其他地区支出</t>
  </si>
  <si>
    <t>220</t>
  </si>
  <si>
    <t>十八、自然资源海洋气象等支出</t>
  </si>
  <si>
    <t>221</t>
  </si>
  <si>
    <t>十九、住房保障支出</t>
  </si>
  <si>
    <t>222</t>
  </si>
  <si>
    <t>二十、粮油物资储备支出</t>
  </si>
  <si>
    <t>224</t>
  </si>
  <si>
    <t>二十一、灾害防治及应急管理支出</t>
  </si>
  <si>
    <t>227</t>
  </si>
  <si>
    <t>二十二、预备费</t>
  </si>
  <si>
    <t>232</t>
  </si>
  <si>
    <t>二十三、债务付息支出</t>
  </si>
  <si>
    <t>233</t>
  </si>
  <si>
    <t>二十四、债务发行费用支出</t>
  </si>
  <si>
    <t>229</t>
  </si>
  <si>
    <t>二十五、其他支出</t>
  </si>
  <si>
    <t>全县一般公共预算支出</t>
  </si>
  <si>
    <t>转移性支出</t>
  </si>
  <si>
    <t xml:space="preserve">    上解支出</t>
  </si>
  <si>
    <t xml:space="preserve">    调出资金</t>
  </si>
  <si>
    <t xml:space="preserve">    安排预算稳定调节基金</t>
  </si>
  <si>
    <t xml:space="preserve">    补充预算周转金</t>
  </si>
  <si>
    <t>地方政府一般债务还本支出</t>
  </si>
  <si>
    <t>年终结转</t>
  </si>
  <si>
    <t>各项支出合计</t>
  </si>
  <si>
    <t>1-3  2024年县本级一般公共预算收入情况表</t>
  </si>
  <si>
    <t>2023年预算数</t>
  </si>
  <si>
    <t>比上年预算数增长%</t>
  </si>
  <si>
    <r>
      <rPr>
        <sz val="14"/>
        <rFont val="宋体"/>
        <charset val="134"/>
      </rPr>
      <t>10199</t>
    </r>
  </si>
  <si>
    <t>县本级一般公共预算收入</t>
  </si>
  <si>
    <t xml:space="preserve">   上解收入</t>
  </si>
  <si>
    <t>1-4  2024年县本级一般公共预算支出情况表</t>
  </si>
  <si>
    <t>类-款-项</t>
  </si>
  <si>
    <t>20101</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</si>
  <si>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</si>
  <si>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</si>
  <si>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</si>
  <si>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</si>
  <si>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</si>
  <si>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</si>
  <si>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</si>
  <si>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</si>
  <si>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</si>
  <si>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</si>
  <si>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</si>
  <si>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</si>
  <si>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</si>
  <si>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</si>
  <si>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</si>
  <si>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</si>
  <si>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</si>
  <si>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</si>
  <si>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</si>
  <si>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专项业务及机关事务管理</t>
  </si>
  <si>
    <t xml:space="preserve">     政务公开审批</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</si>
  <si>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</si>
  <si>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</si>
  <si>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</si>
  <si>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</si>
  <si>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</si>
  <si>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</si>
  <si>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</si>
  <si>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</si>
  <si>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</si>
  <si>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</si>
  <si>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</si>
  <si>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</si>
  <si>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</si>
  <si>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</si>
  <si>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</si>
  <si>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</si>
  <si>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</si>
  <si>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</si>
  <si>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</si>
  <si>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</si>
  <si>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</si>
  <si>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</si>
  <si>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</si>
  <si>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</si>
  <si>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</si>
  <si>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税务办案</t>
  </si>
  <si>
    <t xml:space="preserve">     发票管理及税务登记</t>
  </si>
  <si>
    <t xml:space="preserve">     代扣代收代征税款手续费</t>
  </si>
  <si>
    <t xml:space="preserve">     税务宣传</t>
  </si>
  <si>
    <t xml:space="preserve">     协税护税</t>
  </si>
  <si>
    <t xml:space="preserve">     税收业务</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</si>
  <si>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</si>
  <si>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</si>
  <si>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</si>
  <si>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</si>
  <si>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</si>
  <si>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</si>
  <si>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缉私办案</t>
  </si>
  <si>
    <t xml:space="preserve">     口岸管理</t>
  </si>
  <si>
    <t xml:space="preserve">     海关关务</t>
  </si>
  <si>
    <t xml:space="preserve">     关税征管</t>
  </si>
  <si>
    <t xml:space="preserve">     海关监管</t>
  </si>
  <si>
    <t xml:space="preserve">     检验检疫</t>
  </si>
  <si>
    <t xml:space="preserve">     其他海关事务支出</t>
  </si>
  <si>
    <t xml:space="preserve">   人力资源事务</t>
  </si>
  <si>
    <t xml:space="preserve">     政府特殊津贴</t>
  </si>
  <si>
    <t xml:space="preserve">     资助留学回国人员</t>
  </si>
  <si>
    <t xml:space="preserve">     博士后日常经费</t>
  </si>
  <si>
    <t xml:space="preserve">     引进人才费用</t>
  </si>
  <si>
    <t xml:space="preserve">     其他人力资源事务支出</t>
  </si>
  <si>
    <t xml:space="preserve">   纪检监察事务</t>
  </si>
  <si>
    <t xml:space="preserve">     大案要案查处</t>
  </si>
  <si>
    <t xml:space="preserve">     派驻派出机构</t>
  </si>
  <si>
    <t xml:space="preserve">     巡视工作</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</si>
  <si>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</si>
  <si>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</si>
  <si>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</si>
  <si>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</si>
  <si>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</si>
  <si>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</si>
  <si>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</si>
  <si>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</si>
  <si>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</si>
  <si>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</si>
  <si>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产权战略与规划</t>
  </si>
  <si>
    <t xml:space="preserve">     专利试点和产业化推进</t>
  </si>
  <si>
    <t xml:space="preserve">     国际合作与交流</t>
  </si>
  <si>
    <t xml:space="preserve">     知识产权宏观管理</t>
  </si>
  <si>
    <t xml:space="preserve">     商标管理</t>
  </si>
  <si>
    <t xml:space="preserve">     原产地地理标志管理</t>
  </si>
  <si>
    <t xml:space="preserve">     其他知识产权事务支出</t>
  </si>
  <si>
    <t xml:space="preserve">   民族事务</t>
  </si>
  <si>
    <t xml:space="preserve">     民族工作专项</t>
  </si>
  <si>
    <t xml:space="preserve">     其他民族事务支出</t>
  </si>
  <si>
    <t xml:space="preserve">   港澳台事务</t>
  </si>
  <si>
    <t xml:space="preserve">     港澳事务</t>
  </si>
  <si>
    <t xml:space="preserve">     台湾事务</t>
  </si>
  <si>
    <t xml:space="preserve">     其他港澳台事务支出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</si>
  <si>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</si>
  <si>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</si>
  <si>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</si>
  <si>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</si>
  <si>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</si>
  <si>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</si>
  <si>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工会事务</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</si>
  <si>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</si>
  <si>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</si>
  <si>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</si>
  <si>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</si>
  <si>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</si>
  <si>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</si>
  <si>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</si>
  <si>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</si>
  <si>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</si>
  <si>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</si>
  <si>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</si>
  <si>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</si>
  <si>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华侨事务</t>
  </si>
  <si>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</si>
  <si>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</si>
  <si>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</si>
  <si>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</si>
  <si>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</si>
  <si>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网信事务</t>
  </si>
  <si>
    <t xml:space="preserve">     信息安全事务</t>
  </si>
  <si>
    <t xml:space="preserve">     其他网信事务支出</t>
  </si>
  <si>
    <t xml:space="preserve">   市场监督管理事务</t>
  </si>
  <si>
    <t xml:space="preserve">     市场主体管理</t>
  </si>
  <si>
    <t xml:space="preserve">     市场秩序执法</t>
  </si>
  <si>
    <t xml:space="preserve">     质量基础</t>
  </si>
  <si>
    <t xml:space="preserve">     药品事务</t>
  </si>
  <si>
    <t xml:space="preserve">     医疗器械事务</t>
  </si>
  <si>
    <t xml:space="preserve">     化妆品事务</t>
  </si>
  <si>
    <t xml:space="preserve">     质量安全监管</t>
  </si>
  <si>
    <t xml:space="preserve">     食品安全监管</t>
  </si>
  <si>
    <t xml:space="preserve">     其他市场监督管理事务</t>
  </si>
  <si>
    <t xml:space="preserve">   其他一般公共服务支出</t>
  </si>
  <si>
    <t xml:space="preserve">     国家赔偿费用支出</t>
  </si>
  <si>
    <t xml:space="preserve">     其他一般公共服务支出</t>
  </si>
  <si>
    <t>201A</t>
  </si>
  <si>
    <t>县对下专项转移支付补助</t>
  </si>
  <si>
    <t xml:space="preserve">   对外合作与交流</t>
  </si>
  <si>
    <t xml:space="preserve">   其他外交支出</t>
  </si>
  <si>
    <t xml:space="preserve">   现役部队</t>
  </si>
  <si>
    <t xml:space="preserve">     现役部队</t>
  </si>
  <si>
    <t xml:space="preserve">   国防科研事业</t>
  </si>
  <si>
    <t xml:space="preserve">     国防科研事业</t>
  </si>
  <si>
    <t xml:space="preserve">   专项工程</t>
  </si>
  <si>
    <t xml:space="preserve">     专项工程</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</si>
  <si>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</si>
  <si>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</si>
  <si>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</si>
  <si>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</si>
  <si>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</si>
  <si>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</si>
  <si>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</si>
  <si>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</si>
  <si>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边海防</t>
  </si>
  <si>
    <t xml:space="preserve">     其他国防动员支出</t>
  </si>
  <si>
    <t xml:space="preserve">   其他国防支出</t>
  </si>
  <si>
    <t xml:space="preserve">     其他国防支出</t>
  </si>
  <si>
    <t>203A</t>
  </si>
  <si>
    <t xml:space="preserve">   武装警察部队</t>
  </si>
  <si>
    <t xml:space="preserve">     武装警察部队</t>
  </si>
  <si>
    <t xml:space="preserve">     其他武装警察部队支出</t>
  </si>
  <si>
    <t xml:space="preserve">   公安</t>
  </si>
  <si>
    <t xml:space="preserve">     执法办案</t>
  </si>
  <si>
    <t xml:space="preserve">     特别业务</t>
  </si>
  <si>
    <t xml:space="preserve">     特勤业务</t>
  </si>
  <si>
    <t xml:space="preserve">     移民事务</t>
  </si>
  <si>
    <t xml:space="preserve">     其他公安支出</t>
  </si>
  <si>
    <t xml:space="preserve">   国家安全</t>
  </si>
  <si>
    <t xml:space="preserve">     安全业务</t>
  </si>
  <si>
    <t xml:space="preserve">     其他国家安全支出</t>
  </si>
  <si>
    <t xml:space="preserve">   检察</t>
  </si>
  <si>
    <t xml:space="preserve">     “两房”建设</t>
  </si>
  <si>
    <t xml:space="preserve">     检察监督</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</si>
  <si>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</si>
  <si>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</si>
  <si>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</si>
  <si>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</si>
  <si>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</si>
  <si>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</si>
  <si>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</si>
  <si>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</si>
  <si>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</si>
  <si>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律师管理</t>
  </si>
  <si>
    <t xml:space="preserve">     公共法律服务</t>
  </si>
  <si>
    <t xml:space="preserve">     国家统一法律职业资格考试</t>
  </si>
  <si>
    <t xml:space="preserve">     仲裁</t>
  </si>
  <si>
    <t xml:space="preserve">     社区矫正</t>
  </si>
  <si>
    <t xml:space="preserve">     司法鉴定</t>
  </si>
  <si>
    <t xml:space="preserve">     法制建设</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</si>
  <si>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</si>
  <si>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</si>
  <si>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</si>
  <si>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</si>
  <si>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</si>
  <si>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</si>
  <si>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</si>
  <si>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</si>
  <si>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</si>
  <si>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</si>
  <si>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</si>
  <si>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</si>
  <si>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</si>
  <si>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</si>
  <si>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</si>
  <si>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</si>
  <si>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缉私业务</t>
  </si>
  <si>
    <t xml:space="preserve">     其他缉私警察支出</t>
  </si>
  <si>
    <t xml:space="preserve">   其他公共安全支出</t>
  </si>
  <si>
    <t xml:space="preserve">     国家司法救助支出</t>
  </si>
  <si>
    <t xml:space="preserve">     其他公共安全支出</t>
  </si>
  <si>
    <t>204A</t>
  </si>
  <si>
    <t>204B</t>
  </si>
  <si>
    <t>县对下一般性转移支付补助</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</si>
  <si>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</si>
  <si>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</si>
  <si>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</si>
  <si>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</si>
  <si>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</si>
  <si>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</si>
  <si>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</si>
  <si>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</si>
  <si>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</si>
  <si>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</si>
  <si>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</si>
  <si>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职业教育</t>
  </si>
  <si>
    <t xml:space="preserve">     初等职业教育</t>
  </si>
  <si>
    <t xml:space="preserve">     中等职业教育</t>
  </si>
  <si>
    <t xml:space="preserve">     技校教育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</si>
  <si>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</si>
  <si>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</si>
  <si>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</si>
  <si>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</si>
  <si>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</si>
  <si>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</si>
  <si>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</si>
  <si>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</si>
  <si>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</si>
  <si>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</si>
  <si>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</si>
  <si>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</si>
  <si>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</si>
  <si>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</si>
  <si>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</si>
  <si>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</si>
  <si>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</si>
  <si>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</si>
  <si>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</si>
  <si>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</si>
  <si>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</si>
  <si>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</si>
  <si>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</si>
  <si>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</si>
  <si>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</si>
  <si>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</si>
  <si>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</si>
  <si>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</si>
  <si>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</si>
  <si>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</si>
  <si>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</si>
  <si>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</si>
  <si>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</si>
  <si>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</si>
  <si>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 xml:space="preserve">      其他教育支出</t>
  </si>
  <si>
    <t>205A</t>
  </si>
  <si>
    <t>205B</t>
  </si>
  <si>
    <t>县对下一般性转移支付补助（义务教育）</t>
  </si>
  <si>
    <t xml:space="preserve">   科学技术管理事务</t>
  </si>
  <si>
    <t xml:space="preserve">     其他科学技术管理事务支出</t>
  </si>
  <si>
    <t xml:space="preserve">   基础研究</t>
  </si>
  <si>
    <t xml:space="preserve">     机构运行</t>
  </si>
  <si>
    <t xml:space="preserve">     自然科学基金</t>
  </si>
  <si>
    <t xml:space="preserve">     重点实验室及相关设施</t>
  </si>
  <si>
    <t xml:space="preserve">     重大科学工程</t>
  </si>
  <si>
    <t xml:space="preserve">     专项基础科研</t>
  </si>
  <si>
    <t xml:space="preserve">     专项技术基础</t>
  </si>
  <si>
    <t xml:space="preserve">     科技人才队伍建设</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</si>
  <si>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</si>
  <si>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</si>
  <si>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</si>
  <si>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</si>
  <si>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</si>
  <si>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</si>
  <si>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</si>
  <si>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科技成果转化与扩散</t>
  </si>
  <si>
    <t xml:space="preserve">     共性技术研究与开发</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</si>
  <si>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</si>
  <si>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</si>
  <si>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</si>
  <si>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</si>
  <si>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</si>
  <si>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</si>
  <si>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</si>
  <si>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</si>
  <si>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</si>
  <si>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</si>
  <si>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</si>
  <si>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</si>
  <si>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</si>
  <si>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</si>
  <si>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</si>
  <si>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</si>
  <si>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</si>
  <si>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</si>
  <si>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</si>
  <si>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</si>
  <si>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科技重大项目</t>
  </si>
  <si>
    <t xml:space="preserve">     科技重大专项</t>
  </si>
  <si>
    <t xml:space="preserve">     重点研发计划</t>
  </si>
  <si>
    <t xml:space="preserve">     其他科技重大项目</t>
  </si>
  <si>
    <t xml:space="preserve">   其他科学技术支出</t>
  </si>
  <si>
    <t xml:space="preserve">     科技奖励</t>
  </si>
  <si>
    <t xml:space="preserve">     核应急</t>
  </si>
  <si>
    <t xml:space="preserve">     转制科研机构</t>
  </si>
  <si>
    <t xml:space="preserve">     其他科学技术支出</t>
  </si>
  <si>
    <t>206A</t>
  </si>
  <si>
    <t xml:space="preserve">   文化和旅游</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</si>
  <si>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</si>
  <si>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</si>
  <si>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</si>
  <si>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</si>
  <si>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</si>
  <si>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</si>
  <si>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文化和旅游交流与合作</t>
  </si>
  <si>
    <t xml:space="preserve">     文化创作与保护</t>
  </si>
  <si>
    <t xml:space="preserve">     文化和旅游市场管理</t>
  </si>
  <si>
    <t xml:space="preserve">     旅游宣传</t>
  </si>
  <si>
    <t xml:space="preserve">     文化和旅游管理事务</t>
  </si>
  <si>
    <t xml:space="preserve">     其他文化和旅游支出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</si>
  <si>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</si>
  <si>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</si>
  <si>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</si>
  <si>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</si>
  <si>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</si>
  <si>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</si>
  <si>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</si>
  <si>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</si>
  <si>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</si>
  <si>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</si>
  <si>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</si>
  <si>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</si>
  <si>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</si>
  <si>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新闻出版电影</t>
  </si>
  <si>
    <t xml:space="preserve">     新闻通讯</t>
  </si>
  <si>
    <t xml:space="preserve">     出版发行</t>
  </si>
  <si>
    <t xml:space="preserve">     版权管理</t>
  </si>
  <si>
    <t xml:space="preserve">     电影</t>
  </si>
  <si>
    <t xml:space="preserve">     其他新闻出版电影支出</t>
  </si>
  <si>
    <t xml:space="preserve">   广播电视</t>
  </si>
  <si>
    <t xml:space="preserve">     广播</t>
  </si>
  <si>
    <t xml:space="preserve">     电视</t>
  </si>
  <si>
    <t xml:space="preserve">     监测监管</t>
  </si>
  <si>
    <t xml:space="preserve">     传输发射</t>
  </si>
  <si>
    <t xml:space="preserve">     广播电视事务</t>
  </si>
  <si>
    <t xml:space="preserve">     其他广播电视支出</t>
  </si>
  <si>
    <t xml:space="preserve">   其他文化旅游体育与传媒支出</t>
  </si>
  <si>
    <t xml:space="preserve">     宣传文化发展专项支出</t>
  </si>
  <si>
    <t xml:space="preserve">     文化产业发展专项支出</t>
  </si>
  <si>
    <t xml:space="preserve">     其他文化旅游体育与传媒支出</t>
  </si>
  <si>
    <t>207A</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</si>
  <si>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</si>
  <si>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</si>
  <si>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</si>
  <si>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</si>
  <si>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</si>
  <si>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</si>
  <si>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</si>
  <si>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</si>
  <si>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</si>
  <si>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</si>
  <si>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民政管理事务</t>
  </si>
  <si>
    <t xml:space="preserve">     社会组织管理</t>
  </si>
  <si>
    <t xml:space="preserve">     行政区划和地名管理</t>
  </si>
  <si>
    <t xml:space="preserve">     基层政权建设和社区治理</t>
  </si>
  <si>
    <t xml:space="preserve">     其他民政管理事务支出</t>
  </si>
  <si>
    <t xml:space="preserve">   补充全国社会保障基金</t>
  </si>
  <si>
    <t xml:space="preserve">     用一般公共预算补充基金</t>
  </si>
  <si>
    <t xml:space="preserve">   行政事业单位养老支出</t>
  </si>
  <si>
    <t xml:space="preserve">     行政单位离退休</t>
  </si>
  <si>
    <t xml:space="preserve">     事业单位离退休</t>
  </si>
  <si>
    <t xml:space="preserve">     离退休人员管理机构</t>
  </si>
  <si>
    <t xml:space="preserve">     机关事业单位基本养老保险缴费支出</t>
  </si>
  <si>
    <t xml:space="preserve">     机关事业单位职业年金缴费支出</t>
  </si>
  <si>
    <t xml:space="preserve">     对机关事业单位基本养老保险基金的补助</t>
  </si>
  <si>
    <t xml:space="preserve">     对机关事业单位职业年金的补助</t>
  </si>
  <si>
    <t xml:space="preserve">     其他行政事业单位养老支出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</si>
  <si>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</si>
  <si>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</si>
  <si>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</si>
  <si>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</si>
  <si>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</si>
  <si>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</si>
  <si>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</si>
  <si>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</si>
  <si>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</si>
  <si>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</si>
  <si>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</si>
  <si>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</si>
  <si>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促进创业补贴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</si>
  <si>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</si>
  <si>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</si>
  <si>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</si>
  <si>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</si>
  <si>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</si>
  <si>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</si>
  <si>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</si>
  <si>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</si>
  <si>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</si>
  <si>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</si>
  <si>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</si>
  <si>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</si>
  <si>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</si>
  <si>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</si>
  <si>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</si>
  <si>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</si>
  <si>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</si>
  <si>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</si>
  <si>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</si>
  <si>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康复辅具</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</si>
  <si>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</si>
  <si>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</si>
  <si>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</si>
  <si>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</si>
  <si>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</si>
  <si>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</si>
  <si>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</si>
  <si>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</si>
  <si>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</si>
  <si>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</si>
  <si>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</si>
  <si>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</si>
  <si>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</si>
  <si>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</si>
  <si>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</si>
  <si>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</si>
  <si>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</si>
  <si>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</si>
  <si>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</si>
  <si>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</si>
  <si>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</si>
  <si>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</si>
  <si>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交强险增值税补助基金支出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</si>
  <si>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</si>
  <si>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</si>
  <si>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</si>
  <si>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</si>
  <si>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</si>
  <si>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</si>
  <si>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</si>
  <si>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</si>
  <si>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</si>
  <si>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</si>
  <si>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</si>
  <si>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财政对生育保险基金的补助</t>
  </si>
  <si>
    <t xml:space="preserve">     其他财政对社会保险基金的补助</t>
  </si>
  <si>
    <t xml:space="preserve">   退役军人管理事务</t>
  </si>
  <si>
    <t xml:space="preserve">     拥军优属</t>
  </si>
  <si>
    <t xml:space="preserve">     部队供应</t>
  </si>
  <si>
    <t xml:space="preserve">     其他退役军人事务管理支出</t>
  </si>
  <si>
    <t xml:space="preserve">     财政代缴社会保险费支出</t>
  </si>
  <si>
    <t xml:space="preserve">     财政代缴城乡居民基本养老保险费支出</t>
  </si>
  <si>
    <t xml:space="preserve">     财政代缴其他社会保险费支出</t>
  </si>
  <si>
    <t xml:space="preserve">   其他社会保障和就业支出</t>
  </si>
  <si>
    <t xml:space="preserve">      其他社会保障和就业支出</t>
  </si>
  <si>
    <t>208A</t>
  </si>
  <si>
    <t>208B</t>
  </si>
  <si>
    <t>县对下一般性转移支付补助（基本养老保险和低保）</t>
  </si>
  <si>
    <t xml:space="preserve">   卫生健康管理事务</t>
  </si>
  <si>
    <t xml:space="preserve">     其他卫生健康管理事务支出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</si>
  <si>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</si>
  <si>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</si>
  <si>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</si>
  <si>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</si>
  <si>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</si>
  <si>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</si>
  <si>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妇幼保健医院</t>
  </si>
  <si>
    <t xml:space="preserve">     儿童医院</t>
  </si>
  <si>
    <t xml:space="preserve">     其他专科医院</t>
  </si>
  <si>
    <t xml:space="preserve">     福利医院</t>
  </si>
  <si>
    <t xml:space="preserve">     行业医院</t>
  </si>
  <si>
    <t xml:space="preserve">     处理医疗欠费</t>
  </si>
  <si>
    <t xml:space="preserve">     康复医院</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</si>
  <si>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</si>
  <si>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</si>
  <si>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</si>
  <si>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</si>
  <si>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</si>
  <si>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</si>
  <si>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</si>
  <si>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</si>
  <si>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</si>
  <si>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</si>
  <si>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</si>
  <si>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</si>
  <si>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</si>
  <si>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</si>
  <si>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</si>
  <si>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</si>
  <si>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</si>
  <si>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</si>
  <si>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</si>
  <si>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</si>
  <si>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</si>
  <si>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</si>
  <si>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</si>
  <si>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</si>
  <si>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</si>
  <si>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</si>
  <si>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</si>
  <si>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</si>
  <si>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</si>
  <si>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</si>
  <si>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财政对职工基本医疗保险基金的补助</t>
  </si>
  <si>
    <t xml:space="preserve">     财政对城乡居民基本医疗保险基金的补助</t>
  </si>
  <si>
    <t xml:space="preserve">     财政对其他基本医疗保险基金的补助</t>
  </si>
  <si>
    <t xml:space="preserve">   医疗救助</t>
  </si>
  <si>
    <t xml:space="preserve">     城乡医疗救助</t>
  </si>
  <si>
    <t xml:space="preserve">     疾病应急救助</t>
  </si>
  <si>
    <t xml:space="preserve">     其他医疗救助支出</t>
  </si>
  <si>
    <t xml:space="preserve">   优抚对象医疗</t>
  </si>
  <si>
    <t xml:space="preserve">     优抚对象医疗补助</t>
  </si>
  <si>
    <t xml:space="preserve">     其他优抚对象医疗支出</t>
  </si>
  <si>
    <t xml:space="preserve">   医疗保障管理事务</t>
  </si>
  <si>
    <t xml:space="preserve">     医疗保障政策管理</t>
  </si>
  <si>
    <t xml:space="preserve">     医疗保障经办事务</t>
  </si>
  <si>
    <t xml:space="preserve">     其他医疗保障管理事务支出</t>
  </si>
  <si>
    <t xml:space="preserve">   老龄卫生健康事务</t>
  </si>
  <si>
    <t xml:space="preserve">     老龄卫生健康事务</t>
  </si>
  <si>
    <t xml:space="preserve">   其他卫生健康支出</t>
  </si>
  <si>
    <t xml:space="preserve">     其他卫生健康支出</t>
  </si>
  <si>
    <t>210A</t>
  </si>
  <si>
    <t>210B</t>
  </si>
  <si>
    <t xml:space="preserve">   环境保护管理事务</t>
  </si>
  <si>
    <t xml:space="preserve">     生态环境保护宣传</t>
  </si>
  <si>
    <t xml:space="preserve">     环境保护法规、规划及标准</t>
  </si>
  <si>
    <t xml:space="preserve">     生态环境国际合作及履约</t>
  </si>
  <si>
    <t xml:space="preserve">     生态环境保护行政许可</t>
  </si>
  <si>
    <t xml:space="preserve">     应对气候变化管理事务</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</si>
  <si>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</si>
  <si>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</si>
  <si>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</si>
  <si>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</si>
  <si>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</si>
  <si>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</si>
  <si>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</si>
  <si>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</si>
  <si>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</si>
  <si>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</si>
  <si>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</si>
  <si>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</si>
  <si>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土壤</t>
  </si>
  <si>
    <t xml:space="preserve">     其他污染防治支出</t>
  </si>
  <si>
    <t xml:space="preserve">   自然生态保护</t>
  </si>
  <si>
    <t xml:space="preserve">     生态保护</t>
  </si>
  <si>
    <t xml:space="preserve">     农村环境保护</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</si>
  <si>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</si>
  <si>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</si>
  <si>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</si>
  <si>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</si>
  <si>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</si>
  <si>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</si>
  <si>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t>
  </si>
  <si>
    <t xml:space="preserve">     停伐补助</t>
  </si>
  <si>
    <t xml:space="preserve">     其他天然林保护支出</t>
  </si>
  <si>
    <t xml:space="preserve">   退耕还林还草</t>
  </si>
  <si>
    <t xml:space="preserve">     退耕现金</t>
  </si>
  <si>
    <t xml:space="preserve">     退耕还林粮食折现补贴</t>
  </si>
  <si>
    <t xml:space="preserve">     退耕还林粮食费用补贴</t>
  </si>
  <si>
    <t xml:space="preserve">     退耕还林工程建设</t>
  </si>
  <si>
    <t xml:space="preserve">     其他退耕还林还草支出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</si>
  <si>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</si>
  <si>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</si>
  <si>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</si>
  <si>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</si>
  <si>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</si>
  <si>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</si>
  <si>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t>
  </si>
  <si>
    <t xml:space="preserve">     已垦草原退耕还草</t>
  </si>
  <si>
    <t xml:space="preserve">   能源节约利用</t>
  </si>
  <si>
    <t xml:space="preserve">     能源节约利用</t>
  </si>
  <si>
    <t xml:space="preserve">   污染减排</t>
  </si>
  <si>
    <t xml:space="preserve">     生态环境监测与信息</t>
  </si>
  <si>
    <t xml:space="preserve">     生态环境执法监察</t>
  </si>
  <si>
    <t xml:space="preserve">     减排专项支出</t>
  </si>
  <si>
    <t xml:space="preserve">     清洁生产专项支出</t>
  </si>
  <si>
    <t xml:space="preserve">     其他污染减排支出</t>
  </si>
  <si>
    <t xml:space="preserve">   可再生能源</t>
  </si>
  <si>
    <t xml:space="preserve">     可再生能源</t>
  </si>
  <si>
    <t xml:space="preserve">   循环经济</t>
  </si>
  <si>
    <t xml:space="preserve">     循环经济</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</si>
  <si>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</si>
  <si>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</si>
  <si>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</si>
  <si>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</si>
  <si>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</si>
  <si>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</si>
  <si>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</si>
  <si>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</si>
  <si>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</si>
  <si>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</si>
  <si>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t>
  </si>
  <si>
    <t xml:space="preserve">     其他节能环保支出</t>
  </si>
  <si>
    <t>211A</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</si>
  <si>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</si>
  <si>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</si>
  <si>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</si>
  <si>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</si>
  <si>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</si>
  <si>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住宅建设与房地产市场监管</t>
  </si>
  <si>
    <t xml:space="preserve">     执业资格注册、资质审查</t>
  </si>
  <si>
    <t xml:space="preserve">     其他城乡社区管理事务支出</t>
  </si>
  <si>
    <t xml:space="preserve">   城乡社区规划与管理</t>
  </si>
  <si>
    <t xml:space="preserve">     城乡社区规划与管理</t>
  </si>
  <si>
    <t xml:space="preserve">   城乡社区公共设施</t>
  </si>
  <si>
    <t xml:space="preserve">     小城镇基础设施建设</t>
  </si>
  <si>
    <t xml:space="preserve">     其他城乡社区公共设施支出</t>
  </si>
  <si>
    <t xml:space="preserve">   城乡社区环境卫生</t>
  </si>
  <si>
    <t xml:space="preserve">     城乡社区环境卫生</t>
  </si>
  <si>
    <t xml:space="preserve">   建设市场管理与监督</t>
  </si>
  <si>
    <t xml:space="preserve">     建设市场管理与监督</t>
  </si>
  <si>
    <t xml:space="preserve">   其他城乡社区支出</t>
  </si>
  <si>
    <t xml:space="preserve">     其他城乡社区支出</t>
  </si>
  <si>
    <t>212A</t>
  </si>
  <si>
    <t xml:space="preserve">   农业农村</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</si>
  <si>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</si>
  <si>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</si>
  <si>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</si>
  <si>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</si>
  <si>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</si>
  <si>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</si>
  <si>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行业业务管理</t>
  </si>
  <si>
    <t xml:space="preserve">     对外交流与合作</t>
  </si>
  <si>
    <t xml:space="preserve">     防灾救灾</t>
  </si>
  <si>
    <t xml:space="preserve">     稳定农民收入补贴</t>
  </si>
  <si>
    <t xml:space="preserve">     农业结构调整补贴</t>
  </si>
  <si>
    <t xml:space="preserve">     农业生产发展</t>
  </si>
  <si>
    <t xml:space="preserve">     农村合作经济</t>
  </si>
  <si>
    <t xml:space="preserve">     农产品加工与促销</t>
  </si>
  <si>
    <t xml:space="preserve">     农村社会事业</t>
  </si>
  <si>
    <t xml:space="preserve">     农业资源保护修复与利用</t>
  </si>
  <si>
    <t xml:space="preserve">     农村道路建设</t>
  </si>
  <si>
    <t xml:space="preserve">     成品油价格改革对渔业的补贴</t>
  </si>
  <si>
    <t xml:space="preserve">     对高校毕业生到基层任职补助</t>
  </si>
  <si>
    <t xml:space="preserve">     农田建设</t>
  </si>
  <si>
    <t xml:space="preserve">     其他农业农村支出</t>
  </si>
  <si>
    <t xml:space="preserve">   林业和草原</t>
  </si>
  <si>
    <t xml:space="preserve">     事业机构</t>
  </si>
  <si>
    <t xml:space="preserve">     森林资源培育</t>
  </si>
  <si>
    <t xml:space="preserve">     技术推广与转化</t>
  </si>
  <si>
    <t xml:space="preserve">     森林资源管理</t>
  </si>
  <si>
    <t xml:space="preserve">     森林生态效益补偿</t>
  </si>
  <si>
    <t xml:space="preserve">     自然保护区等管理</t>
  </si>
  <si>
    <t xml:space="preserve">     动植物保护</t>
  </si>
  <si>
    <t xml:space="preserve">     湿地保护</t>
  </si>
  <si>
    <t xml:space="preserve">     执法与监督</t>
  </si>
  <si>
    <t xml:space="preserve">     防沙治沙</t>
  </si>
  <si>
    <t xml:space="preserve">     对外合作与交流</t>
  </si>
  <si>
    <t xml:space="preserve">     产业化管理</t>
  </si>
  <si>
    <t xml:space="preserve">     信息管理</t>
  </si>
  <si>
    <t xml:space="preserve">     林区公共支出</t>
  </si>
  <si>
    <t xml:space="preserve">     贷款贴息</t>
  </si>
  <si>
    <t xml:space="preserve">     成品油价格改革对林业的补贴</t>
  </si>
  <si>
    <t xml:space="preserve">     林业草原防灾减灾</t>
  </si>
  <si>
    <t xml:space="preserve">     国家公园</t>
  </si>
  <si>
    <t xml:space="preserve">     草原管理</t>
  </si>
  <si>
    <t xml:space="preserve">     其他林业和草原支出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</si>
  <si>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</si>
  <si>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</si>
  <si>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</si>
  <si>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</si>
  <si>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</si>
  <si>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</si>
  <si>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</si>
  <si>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</si>
  <si>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</si>
  <si>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</si>
  <si>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</si>
  <si>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</si>
  <si>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</si>
  <si>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</si>
  <si>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</si>
  <si>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</si>
  <si>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</si>
  <si>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</si>
  <si>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</si>
  <si>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水利建设征地及移民支出</t>
  </si>
  <si>
    <t xml:space="preserve">     农村人畜饮水</t>
  </si>
  <si>
    <t xml:space="preserve">     南水北调工程建设</t>
  </si>
  <si>
    <t xml:space="preserve">     南水北调工程管理</t>
  </si>
  <si>
    <t xml:space="preserve">     其他水利支出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</si>
  <si>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</si>
  <si>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</si>
  <si>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</si>
  <si>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</si>
  <si>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</si>
  <si>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</si>
  <si>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</si>
  <si>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</si>
  <si>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农村综合改革</t>
  </si>
  <si>
    <t xml:space="preserve">     对村级公益事业建设的补助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</si>
  <si>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</si>
  <si>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</si>
  <si>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</si>
  <si>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</si>
  <si>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</si>
  <si>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</si>
  <si>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</si>
  <si>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</si>
  <si>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</si>
  <si>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创业担保贷款贴息</t>
  </si>
  <si>
    <t xml:space="preserve">     补充创业担保贷款基金</t>
  </si>
  <si>
    <t xml:space="preserve">     其他普惠金融发展支出</t>
  </si>
  <si>
    <t xml:space="preserve">   目标价格补贴</t>
  </si>
  <si>
    <t xml:space="preserve">     棉花目标价格补贴</t>
  </si>
  <si>
    <t xml:space="preserve">     其他目标价格补贴</t>
  </si>
  <si>
    <t xml:space="preserve">   其他农林水支出</t>
  </si>
  <si>
    <t xml:space="preserve">     化解其他公益性乡村债务支出</t>
  </si>
  <si>
    <t xml:space="preserve">     其他农林水支出</t>
  </si>
  <si>
    <t>213A</t>
  </si>
  <si>
    <t>213B</t>
  </si>
  <si>
    <t>县对下一般性转移支付补助（农村综合改革）</t>
  </si>
  <si>
    <t xml:space="preserve">   公路水路运输</t>
  </si>
  <si>
    <t xml:space="preserve">     公路建设</t>
  </si>
  <si>
    <t xml:space="preserve">     公路养护</t>
  </si>
  <si>
    <t xml:space="preserve">     交通运输信息化建设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</si>
  <si>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</si>
  <si>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</si>
  <si>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</si>
  <si>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</si>
  <si>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</si>
  <si>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</si>
  <si>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</si>
  <si>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</si>
  <si>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</si>
  <si>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</si>
  <si>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</si>
  <si>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</si>
  <si>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</si>
  <si>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</si>
  <si>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</si>
  <si>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</si>
  <si>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</si>
  <si>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</si>
  <si>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</si>
  <si>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</si>
  <si>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</si>
  <si>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</si>
  <si>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</si>
  <si>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</si>
  <si>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</si>
  <si>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</si>
  <si>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</si>
  <si>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</si>
  <si>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</si>
  <si>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</si>
  <si>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</si>
  <si>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</si>
  <si>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</si>
  <si>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</si>
  <si>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</si>
  <si>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</si>
  <si>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</si>
  <si>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</si>
  <si>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</si>
  <si>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</si>
  <si>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</si>
  <si>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</si>
  <si>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</si>
  <si>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t>
  </si>
  <si>
    <t xml:space="preserve">     公共交通运营补助</t>
  </si>
  <si>
    <t xml:space="preserve">     其他交通运输支出</t>
  </si>
  <si>
    <t>214A</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</si>
  <si>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</si>
  <si>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</si>
  <si>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</si>
  <si>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</si>
  <si>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</si>
  <si>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</si>
  <si>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</si>
  <si>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</si>
  <si>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</si>
  <si>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</si>
  <si>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</si>
  <si>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</si>
  <si>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</si>
  <si>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</si>
  <si>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</si>
  <si>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</si>
  <si>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</si>
  <si>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</si>
  <si>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</si>
  <si>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</si>
  <si>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</si>
  <si>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</si>
  <si>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</si>
  <si>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</si>
  <si>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信息安全建设</t>
  </si>
  <si>
    <t xml:space="preserve">     专用通信</t>
  </si>
  <si>
    <t xml:space="preserve">     无线电及信息通信监管</t>
  </si>
  <si>
    <t xml:space="preserve">     工业和信息产业战略研究与标准制定</t>
  </si>
  <si>
    <t xml:space="preserve">     工业和信息产业支持</t>
  </si>
  <si>
    <t xml:space="preserve">     电子专项工程</t>
  </si>
  <si>
    <t xml:space="preserve">     技术基础研究</t>
  </si>
  <si>
    <t xml:space="preserve">     工程建设及运行维护</t>
  </si>
  <si>
    <t xml:space="preserve">     产业发展</t>
  </si>
  <si>
    <t xml:space="preserve">     其他工业和信息产业监管支出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</si>
  <si>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</si>
  <si>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</si>
  <si>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</si>
  <si>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</si>
  <si>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</si>
  <si>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</si>
  <si>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</si>
  <si>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减免房租补贴</t>
  </si>
  <si>
    <t xml:space="preserve">     其他支持中小企业发展和管理支出</t>
  </si>
  <si>
    <t xml:space="preserve">   其他资源勘探工业信息等支出</t>
  </si>
  <si>
    <t xml:space="preserve">     黄金事务</t>
  </si>
  <si>
    <t xml:space="preserve">     技术改造支出</t>
  </si>
  <si>
    <t xml:space="preserve">     中药材扶持资金支出</t>
  </si>
  <si>
    <t xml:space="preserve">     重点产业振兴和技术改造项目贷款贴息</t>
  </si>
  <si>
    <t xml:space="preserve">     其他资源勘探工业信息等支出</t>
  </si>
  <si>
    <t>215A</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</si>
  <si>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</si>
  <si>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</si>
  <si>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</si>
  <si>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</si>
  <si>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</si>
  <si>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</si>
  <si>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涉外发展服务支出</t>
  </si>
  <si>
    <t xml:space="preserve">     外商投资环境建设补助资金</t>
  </si>
  <si>
    <t xml:space="preserve">     其他涉外发展服务支出</t>
  </si>
  <si>
    <t xml:space="preserve">   其他商业服务业等支出</t>
  </si>
  <si>
    <t xml:space="preserve">     服务业基础设施建设</t>
  </si>
  <si>
    <t xml:space="preserve">     其他商业服务业等支出</t>
  </si>
  <si>
    <t>216A</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</si>
  <si>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</si>
  <si>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</si>
  <si>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</si>
  <si>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</si>
  <si>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</si>
  <si>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</si>
  <si>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</si>
  <si>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</si>
  <si>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</si>
  <si>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</si>
  <si>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</si>
  <si>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</si>
  <si>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</si>
  <si>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</si>
  <si>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</si>
  <si>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利息费用补贴支出</t>
  </si>
  <si>
    <t xml:space="preserve">     补充资本金</t>
  </si>
  <si>
    <t xml:space="preserve">     风险基金补助</t>
  </si>
  <si>
    <t xml:space="preserve">     其他金融发展支出</t>
  </si>
  <si>
    <t xml:space="preserve">   其他金融支出</t>
  </si>
  <si>
    <t xml:space="preserve">     重点企业贷款贴息</t>
  </si>
  <si>
    <t>217A</t>
  </si>
  <si>
    <t xml:space="preserve">   一般公共服务</t>
  </si>
  <si>
    <t xml:space="preserve">   教育</t>
  </si>
  <si>
    <t xml:space="preserve">   文化体育与传媒</t>
  </si>
  <si>
    <t xml:space="preserve">   医疗卫生</t>
  </si>
  <si>
    <t xml:space="preserve">   节能环保</t>
  </si>
  <si>
    <t xml:space="preserve">   农业</t>
  </si>
  <si>
    <t xml:space="preserve">   交通运输</t>
  </si>
  <si>
    <t xml:space="preserve">   住房保障</t>
  </si>
  <si>
    <t xml:space="preserve">   其他支出</t>
  </si>
  <si>
    <t xml:space="preserve">   自然资源事务</t>
  </si>
  <si>
    <t xml:space="preserve">     自然资源规划及管理</t>
  </si>
  <si>
    <t xml:space="preserve">     自然资源利用与保护</t>
  </si>
  <si>
    <t xml:space="preserve">     自然资源社会公益服务</t>
  </si>
  <si>
    <t xml:space="preserve">     自然资源行业业务管理</t>
  </si>
  <si>
    <t xml:space="preserve">     自然资源调查与确权登记</t>
  </si>
  <si>
    <t xml:space="preserve">     土地资源储备支出</t>
  </si>
  <si>
    <t xml:space="preserve">     地质矿产资源与环境调查</t>
  </si>
  <si>
    <t xml:space="preserve">     地质勘查与矿产资源管理</t>
  </si>
  <si>
    <t xml:space="preserve">     地质转产项目财政贴息</t>
  </si>
  <si>
    <t xml:space="preserve">     国外风险勘查</t>
  </si>
  <si>
    <t xml:space="preserve">     地质勘查基金（周转金）支出</t>
  </si>
  <si>
    <t xml:space="preserve">     海域与海岛管理</t>
  </si>
  <si>
    <t xml:space="preserve">     自然资源国际合作与海洋权益维护</t>
  </si>
  <si>
    <t xml:space="preserve">     自然资源卫星</t>
  </si>
  <si>
    <t xml:space="preserve">     极地考察</t>
  </si>
  <si>
    <t xml:space="preserve">     深海调查与资源开发</t>
  </si>
  <si>
    <t xml:space="preserve">     海港航标维护</t>
  </si>
  <si>
    <t xml:space="preserve">     海水淡化</t>
  </si>
  <si>
    <t xml:space="preserve">     无居民海岛使用金支出</t>
  </si>
  <si>
    <t xml:space="preserve">     海洋战略规划与预警监测</t>
  </si>
  <si>
    <t xml:space="preserve">     基础测绘与地理信息监管</t>
  </si>
  <si>
    <t xml:space="preserve">     其他自然资源事务支出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</si>
  <si>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</si>
  <si>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</si>
  <si>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</si>
  <si>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</si>
  <si>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</si>
  <si>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</si>
  <si>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</si>
  <si>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</si>
  <si>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</si>
  <si>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</si>
  <si>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</si>
  <si>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</si>
  <si>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其他自然资源海洋气象等支出</t>
  </si>
  <si>
    <t xml:space="preserve">     其他自然资源海洋气象等支出</t>
  </si>
  <si>
    <t>220A</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</si>
  <si>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</si>
  <si>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</si>
  <si>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</si>
  <si>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</si>
  <si>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</si>
  <si>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</si>
  <si>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</si>
  <si>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</si>
  <si>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老旧小区改造</t>
  </si>
  <si>
    <t xml:space="preserve">     住房租赁市场发展</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</si>
  <si>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</si>
  <si>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</si>
  <si>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</si>
  <si>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</si>
  <si>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</si>
  <si>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</si>
  <si>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</si>
  <si>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</si>
  <si>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</si>
  <si>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221A</t>
  </si>
  <si>
    <t xml:space="preserve">   粮油事务</t>
  </si>
  <si>
    <t xml:space="preserve">     财务与审计支出</t>
  </si>
  <si>
    <t xml:space="preserve">     信息统计</t>
  </si>
  <si>
    <t xml:space="preserve">     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</si>
  <si>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</si>
  <si>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</si>
  <si>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</si>
  <si>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</si>
  <si>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</si>
  <si>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</si>
  <si>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设施建设</t>
  </si>
  <si>
    <t xml:space="preserve">     设施安全</t>
  </si>
  <si>
    <t xml:space="preserve">     物资保管体系</t>
  </si>
  <si>
    <t xml:space="preserve">     其他粮油事务支出</t>
  </si>
  <si>
    <t xml:space="preserve">   物资事务</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</si>
  <si>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</si>
  <si>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</si>
  <si>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</si>
  <si>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</si>
  <si>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</si>
  <si>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</si>
  <si>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</si>
  <si>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</si>
  <si>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</si>
  <si>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能源储备</t>
  </si>
  <si>
    <t xml:space="preserve">     石油储备</t>
  </si>
  <si>
    <t xml:space="preserve">     天然铀能源储备</t>
  </si>
  <si>
    <t xml:space="preserve">     煤炭储备</t>
  </si>
  <si>
    <t xml:space="preserve">     成品油储备</t>
  </si>
  <si>
    <t xml:space="preserve">     其他能源储备支出</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</si>
  <si>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</si>
  <si>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</si>
  <si>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</si>
  <si>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</si>
  <si>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</si>
  <si>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</si>
  <si>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</si>
  <si>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</si>
  <si>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</si>
  <si>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</si>
  <si>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</si>
  <si>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</si>
  <si>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</si>
  <si>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</si>
  <si>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</si>
  <si>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</si>
  <si>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</si>
  <si>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应急物资储备</t>
  </si>
  <si>
    <t xml:space="preserve">     其他重要商品储备支出</t>
  </si>
  <si>
    <t>222A</t>
  </si>
  <si>
    <t xml:space="preserve">   应急管理事务</t>
  </si>
  <si>
    <t xml:space="preserve">     灾害风险防治</t>
  </si>
  <si>
    <t xml:space="preserve">     国务院安委会专项</t>
  </si>
  <si>
    <t xml:space="preserve">     安全监管</t>
  </si>
  <si>
    <t xml:space="preserve">     安全生产基础</t>
  </si>
  <si>
    <t xml:space="preserve">     应急救援</t>
  </si>
  <si>
    <t xml:space="preserve">     应急管理</t>
  </si>
  <si>
    <t xml:space="preserve">     其他应急管理支出</t>
  </si>
  <si>
    <t xml:space="preserve">   消防事务</t>
  </si>
  <si>
    <t xml:space="preserve">     消防应急救援</t>
  </si>
  <si>
    <t xml:space="preserve">     其他消防事务支出</t>
  </si>
  <si>
    <t xml:space="preserve">   森林消防事务</t>
  </si>
  <si>
    <t xml:space="preserve">     森林消防应急救援</t>
  </si>
  <si>
    <t xml:space="preserve">     其他森林消防事务支出</t>
  </si>
  <si>
    <t xml:space="preserve">   煤矿安全</t>
  </si>
  <si>
    <t xml:space="preserve">     煤矿安全监察事务</t>
  </si>
  <si>
    <t xml:space="preserve">     煤矿应急救援事务</t>
  </si>
  <si>
    <t xml:space="preserve">     其他煤矿安全支出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</si>
  <si>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</si>
  <si>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</si>
  <si>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</si>
  <si>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</si>
  <si>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</si>
  <si>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</si>
  <si>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</si>
  <si>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</si>
  <si>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</si>
  <si>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</si>
  <si>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</si>
  <si>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</si>
  <si>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</si>
  <si>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</si>
  <si>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</si>
  <si>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中央自然灾害生活补助</t>
  </si>
  <si>
    <t xml:space="preserve">     地方自然灾害生活补助</t>
  </si>
  <si>
    <t xml:space="preserve">     自然灾害救灾补助</t>
  </si>
  <si>
    <t xml:space="preserve">     自然灾害灾后重建补助</t>
  </si>
  <si>
    <t xml:space="preserve">     其他自然灾害救灾及恢复重建支出</t>
  </si>
  <si>
    <t xml:space="preserve">   其他灾害防治及应急管理支出</t>
  </si>
  <si>
    <t xml:space="preserve">     其他灾害防治及应急管理支出</t>
  </si>
  <si>
    <t>224A</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</si>
  <si>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</si>
  <si>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</si>
  <si>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</si>
  <si>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</si>
  <si>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</si>
  <si>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232A</t>
  </si>
  <si>
    <t xml:space="preserve">   地方政府一般债务发行费用支出</t>
  </si>
  <si>
    <t xml:space="preserve">   年初预留</t>
  </si>
  <si>
    <t>229A</t>
  </si>
  <si>
    <t>县本级一般公共预算支出</t>
  </si>
  <si>
    <t>1-5  2024年华宁县县本级一般公共预算政府预算经济分类表（基本支出）</t>
  </si>
  <si>
    <t>经济科目名称</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</si>
  <si>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</si>
  <si>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</si>
  <si>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</si>
  <si>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</si>
  <si>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</si>
  <si>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</si>
  <si>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</si>
  <si>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</si>
  <si>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</si>
  <si>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</si>
  <si>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  </t>
  </si>
  <si>
    <t xml:space="preserve">  公务接待费</t>
  </si>
  <si>
    <t xml:space="preserve">  因公出国（境）费用</t>
  </si>
  <si>
    <t xml:space="preserve">  公务用车运行维护费</t>
  </si>
  <si>
    <t xml:space="preserve">  维修(护)费</t>
  </si>
  <si>
    <t xml:space="preserve">  其他商品和服务支出</t>
  </si>
  <si>
    <t>机关资本性支出</t>
  </si>
  <si>
    <t xml:space="preserve">  设备购置</t>
  </si>
  <si>
    <t>对事业单位经常性补助</t>
  </si>
  <si>
    <t xml:space="preserve">  工资福利支出</t>
  </si>
  <si>
    <t xml:space="preserve">  商品和服务支出</t>
  </si>
  <si>
    <t>对事业单位资本性补助</t>
  </si>
  <si>
    <t xml:space="preserve">  资本性支出(一)</t>
  </si>
  <si>
    <t>对个人和家庭的补助</t>
  </si>
  <si>
    <t xml:space="preserve">  社会福利和救助</t>
  </si>
  <si>
    <t xml:space="preserve">  离退休费</t>
  </si>
  <si>
    <t xml:space="preserve">  其他对个人和家庭的补助</t>
  </si>
  <si>
    <t>支  出  合  计</t>
  </si>
  <si>
    <t>1-6  2024年华宁县县本级一般公共预算支出表（县对下转移支付项目）</t>
  </si>
  <si>
    <t>项       目</t>
  </si>
  <si>
    <t>其中：延续项目</t>
  </si>
  <si>
    <t>其中：新增项目</t>
  </si>
  <si>
    <t>一般公共服务支出</t>
  </si>
  <si>
    <t>……</t>
  </si>
  <si>
    <t>国防支出</t>
  </si>
  <si>
    <t>公共安全支出</t>
  </si>
  <si>
    <t>教育支出</t>
  </si>
  <si>
    <t>科学技术支出</t>
  </si>
  <si>
    <t>文化旅游教育与传媒支出</t>
  </si>
  <si>
    <t>社会保障和就业支出</t>
  </si>
  <si>
    <t>卫生健康支出</t>
  </si>
  <si>
    <t>节能环保支出</t>
  </si>
  <si>
    <t>农林水支出</t>
  </si>
  <si>
    <t>交通运输支出</t>
  </si>
  <si>
    <t>资源勘探工业信息等支出</t>
  </si>
  <si>
    <t>商业服务业等支出</t>
  </si>
  <si>
    <t>金融支出</t>
  </si>
  <si>
    <t>自然资源海洋气象等支出</t>
  </si>
  <si>
    <t>住房保障支出</t>
  </si>
  <si>
    <t>粮油物资储备支出</t>
  </si>
  <si>
    <t>灾害防治及应急管理支出</t>
  </si>
  <si>
    <t>债务付息支出</t>
  </si>
  <si>
    <t>合计</t>
  </si>
  <si>
    <t>注：华宁县无一般公共预算县对下转移支付项目。</t>
  </si>
  <si>
    <t>1-7  2024年华宁县分地区税收返还和转移支付预算表</t>
  </si>
  <si>
    <t>乡镇（街道）</t>
  </si>
  <si>
    <t>税收返还</t>
  </si>
  <si>
    <t>转移支付</t>
  </si>
  <si>
    <t>一、提前下达数</t>
  </si>
  <si>
    <t>宁州街道</t>
  </si>
  <si>
    <t>青龙镇</t>
  </si>
  <si>
    <t>盘溪镇</t>
  </si>
  <si>
    <t>华溪镇</t>
  </si>
  <si>
    <t>通红甸乡</t>
  </si>
  <si>
    <t>二、预算数</t>
  </si>
  <si>
    <t>注：华宁县无分地区税收返还和转移支付预算。</t>
  </si>
  <si>
    <t>1-8  2024年华宁县县本级“三公”经费预算财政拨款情况统计表</t>
  </si>
  <si>
    <t>比上年增、减情况</t>
  </si>
  <si>
    <t>增、减金额</t>
  </si>
  <si>
    <t>增、减幅度</t>
  </si>
  <si>
    <t>1.因公出国（境）费</t>
  </si>
  <si>
    <t>2.公务接待费</t>
  </si>
  <si>
    <t>3.公务用车购置及运行费</t>
  </si>
  <si>
    <t>其中：（1）公务用车购置费</t>
  </si>
  <si>
    <t xml:space="preserve">      （2）公务用车运行费</t>
  </si>
  <si>
    <r>
      <rPr>
        <sz val="12"/>
        <rFont val="宋体"/>
        <charset val="134"/>
        <scheme val="minor"/>
      </rPr>
      <t>注：                                                                                                                               一、按照党中央、国务院有关文件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                                
二、“三公”经费增减变化原因说明:玉溪市严格贯彻落实《党政机关厉行节约反对浪费条例》，牢固树立过紧日子的思想，按照《云南省财政厅关于进一步从严控“三公”经费的通知》严肃财经纪律，不断完善厉行节约、反对浪费制度体系，从严控制因公出国（境）费、公务用车购置及运行维护费、公务接待费，努力降低公务活动成本。
严格预算约束，按照“先有预算、后有支出”的原则将“三公”经费全部纳入预算管理。要求2024</t>
    </r>
    <r>
      <rPr>
        <sz val="12"/>
        <rFont val="宋体"/>
        <charset val="134"/>
        <scheme val="minor"/>
      </rPr>
      <t>年“三公”经费预算和上年预算数相比，按照只减不增的原则，编制预算。</t>
    </r>
  </si>
  <si>
    <t>2-1 2024年华宁县政府性基金预算收入情况表</t>
  </si>
  <si>
    <t>1030102</t>
  </si>
  <si>
    <t>一、农网还贷资金收入</t>
  </si>
  <si>
    <t>1030112</t>
  </si>
  <si>
    <t>二、海南省高等级公路车辆通行附加费收入</t>
  </si>
  <si>
    <t>1030115</t>
  </si>
  <si>
    <t>三、港口建设费收入</t>
  </si>
  <si>
    <t>1030129</t>
  </si>
  <si>
    <t>四、国家电影事业发展专项资金收入</t>
  </si>
  <si>
    <t>1030146</t>
  </si>
  <si>
    <t>五、国有土地收益基金收入</t>
  </si>
  <si>
    <t>1030147</t>
  </si>
  <si>
    <t>六、农业土地开发资金收入</t>
  </si>
  <si>
    <t>1030148</t>
  </si>
  <si>
    <t>七、国有土地使用权出让收入</t>
  </si>
  <si>
    <t>103014801</t>
  </si>
  <si>
    <t xml:space="preserve">  土地出让价款收入</t>
  </si>
  <si>
    <t>103014802</t>
  </si>
  <si>
    <t xml:space="preserve">  补缴的土地价款</t>
  </si>
  <si>
    <t>103014803</t>
  </si>
  <si>
    <t xml:space="preserve">  划拨土地收入</t>
  </si>
  <si>
    <t>103014898</t>
  </si>
  <si>
    <t xml:space="preserve">  缴纳新增建设用地土地有偿使用费</t>
  </si>
  <si>
    <t>103014899</t>
  </si>
  <si>
    <t xml:space="preserve">  其他土地出让收入</t>
  </si>
  <si>
    <t>1030150</t>
  </si>
  <si>
    <t>八、大中型水库库区基金收入</t>
  </si>
  <si>
    <t>1030155</t>
  </si>
  <si>
    <t>九、彩票公益金收入</t>
  </si>
  <si>
    <t>103015501</t>
  </si>
  <si>
    <t xml:space="preserve">  福利彩票公益金收入</t>
  </si>
  <si>
    <t>103015502</t>
  </si>
  <si>
    <t xml:space="preserve">  体育彩票公益金收入</t>
  </si>
  <si>
    <t>1030156</t>
  </si>
  <si>
    <t>十、城市基础设施配套费收入</t>
  </si>
  <si>
    <t>1030157</t>
  </si>
  <si>
    <t>十一、小型水库移民扶助基金收入</t>
  </si>
  <si>
    <t>1030158</t>
  </si>
  <si>
    <t>十二、国家重大水利工程建设基金收入</t>
  </si>
  <si>
    <t>1030159</t>
  </si>
  <si>
    <t>十三、车辆通行费</t>
  </si>
  <si>
    <t>1030178</t>
  </si>
  <si>
    <t>十四、污水处理费收入</t>
  </si>
  <si>
    <t>1030180</t>
  </si>
  <si>
    <t>十五、彩票发行机构和彩票销售机构的业务费用</t>
  </si>
  <si>
    <t>1030199</t>
  </si>
  <si>
    <t>十六、其他政府性基金收入</t>
  </si>
  <si>
    <t>10310</t>
  </si>
  <si>
    <t>十七、专项债券对应项目专项收入</t>
  </si>
  <si>
    <t>全县政府性基金预算收入</t>
  </si>
  <si>
    <t>地方政府专项债务收入</t>
  </si>
  <si>
    <t xml:space="preserve">  政府性基金转移收入</t>
  </si>
  <si>
    <t xml:space="preserve">     政府性基金补助收入</t>
  </si>
  <si>
    <t xml:space="preserve">     抗疫特别国债转移支付收入</t>
  </si>
  <si>
    <t>2-2 2024年华宁县政府性基金预算支出情况表</t>
  </si>
  <si>
    <t>一、文化旅游体育与传媒支出</t>
  </si>
  <si>
    <t>20707</t>
  </si>
  <si>
    <t xml:space="preserve">   国家电影事业发展专项资金安排的支出</t>
  </si>
  <si>
    <t>2070701</t>
  </si>
  <si>
    <t xml:space="preserve">      资助国产影片放映</t>
  </si>
  <si>
    <t>2070702</t>
  </si>
  <si>
    <t xml:space="preserve">      资助影院建设</t>
  </si>
  <si>
    <t>2070703</t>
  </si>
  <si>
    <t xml:space="preserve">      资助少数民族语电影译制</t>
  </si>
  <si>
    <t>2070704</t>
  </si>
  <si>
    <t xml:space="preserve">      购买农村电影公益性放映版权服务</t>
  </si>
  <si>
    <t>2070799</t>
  </si>
  <si>
    <t xml:space="preserve">      其他国家电影事业发展专项资金支出</t>
  </si>
  <si>
    <t>20709</t>
  </si>
  <si>
    <t xml:space="preserve">   旅游发展基金支出</t>
  </si>
  <si>
    <t>2070901</t>
  </si>
  <si>
    <t xml:space="preserve">      宣传促销</t>
  </si>
  <si>
    <t>2070902</t>
  </si>
  <si>
    <t xml:space="preserve">      行业规划</t>
  </si>
  <si>
    <t>2070903</t>
  </si>
  <si>
    <t xml:space="preserve">      旅游事业补助</t>
  </si>
  <si>
    <t>2070904</t>
  </si>
  <si>
    <t xml:space="preserve">      地方旅游开发项目补助</t>
  </si>
  <si>
    <t>2070999</t>
  </si>
  <si>
    <t xml:space="preserve">      其他旅游发展基金支出 </t>
  </si>
  <si>
    <t>20710</t>
  </si>
  <si>
    <t xml:space="preserve">   国家电影事业发展专项资金对应专项债务收入安排的支出</t>
  </si>
  <si>
    <t>2071001</t>
  </si>
  <si>
    <t xml:space="preserve">      资助城市影院</t>
  </si>
  <si>
    <t>2071099</t>
  </si>
  <si>
    <t xml:space="preserve">      其他国家电影事业发展专项资金对应专项债务收入支出</t>
  </si>
  <si>
    <t>二、社会保障和就业支出</t>
  </si>
  <si>
    <t>20822</t>
  </si>
  <si>
    <t xml:space="preserve">    大中型水库移民后期扶持基金支出</t>
  </si>
  <si>
    <t>2082201</t>
  </si>
  <si>
    <t xml:space="preserve">      移民补助</t>
  </si>
  <si>
    <t>2082202</t>
  </si>
  <si>
    <t xml:space="preserve">      基础设施建设和经济发展</t>
  </si>
  <si>
    <t>2082299</t>
  </si>
  <si>
    <t xml:space="preserve">      其他大中型水库移民后期扶持基金支出</t>
  </si>
  <si>
    <t>20823</t>
  </si>
  <si>
    <t xml:space="preserve">    小型水库移民扶助基金安排的支出</t>
  </si>
  <si>
    <t>2082301</t>
  </si>
  <si>
    <t>2082302</t>
  </si>
  <si>
    <t>2082399</t>
  </si>
  <si>
    <t xml:space="preserve">      其他小型水库移民扶助基金支出</t>
  </si>
  <si>
    <t>20829</t>
  </si>
  <si>
    <t xml:space="preserve">    小型水库移民扶助基金对应专项债务收入安排的支出</t>
  </si>
  <si>
    <t>2082901</t>
  </si>
  <si>
    <t>2082999</t>
  </si>
  <si>
    <t xml:space="preserve">      其他小型水库移民扶助基金对应专项债务收入安排的支出</t>
  </si>
  <si>
    <t>三、节能环保支出</t>
  </si>
  <si>
    <t>21160</t>
  </si>
  <si>
    <t xml:space="preserve">    可再生能源电价附加收入安排的支出</t>
  </si>
  <si>
    <t xml:space="preserve">      风力发电补助</t>
  </si>
  <si>
    <t xml:space="preserve">      太阳能发电补助</t>
  </si>
  <si>
    <t xml:space="preserve">      生物质能发电补助</t>
  </si>
  <si>
    <t xml:space="preserve">      其他可再生能源电价附加收入安排的支出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</si>
  <si>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</si>
  <si>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</si>
  <si>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</si>
  <si>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</si>
  <si>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</si>
  <si>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四、城乡社区支出</t>
  </si>
  <si>
    <t>21208</t>
  </si>
  <si>
    <t xml:space="preserve">    国有土地使用权出让收入安排的支出</t>
  </si>
  <si>
    <t>2120801</t>
  </si>
  <si>
    <t xml:space="preserve">      征地和拆迁补偿支出</t>
  </si>
  <si>
    <t>2120802</t>
  </si>
  <si>
    <t xml:space="preserve">      土地开发支出</t>
  </si>
  <si>
    <t>2120803</t>
  </si>
  <si>
    <t xml:space="preserve">      城市建设支出</t>
  </si>
  <si>
    <t>2120804</t>
  </si>
  <si>
    <t xml:space="preserve">      农村基础设施建设支出</t>
  </si>
  <si>
    <t>2120805</t>
  </si>
  <si>
    <t xml:space="preserve">      补助被征地农民支出</t>
  </si>
  <si>
    <t>2120806</t>
  </si>
  <si>
    <t xml:space="preserve">      土地出让业务支出</t>
  </si>
  <si>
    <t>2120807</t>
  </si>
  <si>
    <t xml:space="preserve">      廉租住房支出</t>
  </si>
  <si>
    <t>2120809</t>
  </si>
  <si>
    <t xml:space="preserve">      支付破产或改制企业职工安置费</t>
  </si>
  <si>
    <t>2120810</t>
  </si>
  <si>
    <t xml:space="preserve">      棚户区改造支出</t>
  </si>
  <si>
    <t>2120811</t>
  </si>
  <si>
    <t xml:space="preserve">      公共租赁住房支出</t>
  </si>
  <si>
    <t>2120813</t>
  </si>
  <si>
    <t xml:space="preserve">      保障性住房租金补贴</t>
  </si>
  <si>
    <t>2120899</t>
  </si>
  <si>
    <t xml:space="preserve">      其他国有土地使用权出让收入安排的支出</t>
  </si>
  <si>
    <t>21210</t>
  </si>
  <si>
    <t xml:space="preserve">    国有土地收益基金安排的支出</t>
  </si>
  <si>
    <t>2121001</t>
  </si>
  <si>
    <t>2121002</t>
  </si>
  <si>
    <t>2121099</t>
  </si>
  <si>
    <t xml:space="preserve">      其他国有土地收益基金支出</t>
  </si>
  <si>
    <t>21211</t>
  </si>
  <si>
    <t xml:space="preserve">    农业土地开发资金安排的支出</t>
  </si>
  <si>
    <t>21213</t>
  </si>
  <si>
    <t xml:space="preserve">    城市基础设施配套费安排的支出</t>
  </si>
  <si>
    <t>2121301</t>
  </si>
  <si>
    <t xml:space="preserve">      城市公共设施</t>
  </si>
  <si>
    <t>2121302</t>
  </si>
  <si>
    <t xml:space="preserve">      城市环境卫生</t>
  </si>
  <si>
    <t>2121303</t>
  </si>
  <si>
    <t xml:space="preserve">      公有房屋</t>
  </si>
  <si>
    <t>2121304</t>
  </si>
  <si>
    <t xml:space="preserve">      城市防洪</t>
  </si>
  <si>
    <t>2121399</t>
  </si>
  <si>
    <t xml:space="preserve">      其他城市基础设施配套费安排的支出</t>
  </si>
  <si>
    <t>21214</t>
  </si>
  <si>
    <t xml:space="preserve">    污水处理费收入安排的支出</t>
  </si>
  <si>
    <t>2121401</t>
  </si>
  <si>
    <t xml:space="preserve">      污水处理设施建设和运营</t>
  </si>
  <si>
    <t>2121402</t>
  </si>
  <si>
    <t xml:space="preserve">      代征手续费</t>
  </si>
  <si>
    <t>2121499</t>
  </si>
  <si>
    <t xml:space="preserve">      其他污水处理费安排的支出</t>
  </si>
  <si>
    <t>21215</t>
  </si>
  <si>
    <t xml:space="preserve">    土地储备专项债券收入安排的支出</t>
  </si>
  <si>
    <t>2121501</t>
  </si>
  <si>
    <t>2121502</t>
  </si>
  <si>
    <t>2121599</t>
  </si>
  <si>
    <t xml:space="preserve">      其他土地储备专项债券收入安排的支出</t>
  </si>
  <si>
    <t>21216</t>
  </si>
  <si>
    <t xml:space="preserve">    棚户区改造专项债券收入安排的支出</t>
  </si>
  <si>
    <t>2121601</t>
  </si>
  <si>
    <t>2121602</t>
  </si>
  <si>
    <t>2121699</t>
  </si>
  <si>
    <t xml:space="preserve">      其他棚户区改造专项债券收入安排的支出</t>
  </si>
  <si>
    <t>21217</t>
  </si>
  <si>
    <t xml:space="preserve">    城市基础设施配套费对应专项债务收入安排的支出</t>
  </si>
  <si>
    <t>2121701</t>
  </si>
  <si>
    <t>2121702</t>
  </si>
  <si>
    <t>2121703</t>
  </si>
  <si>
    <t>2121704</t>
  </si>
  <si>
    <t>2121799</t>
  </si>
  <si>
    <t xml:space="preserve">      其他城市基础设施配套费对应专项债务收入安排的支出</t>
  </si>
  <si>
    <t>21218</t>
  </si>
  <si>
    <t xml:space="preserve">    污水处理费对应专项债务收入安排的支出</t>
  </si>
  <si>
    <t>2121801</t>
  </si>
  <si>
    <t>2121899</t>
  </si>
  <si>
    <t xml:space="preserve">      其他污水处理费对应专项债务收入安排的支出</t>
  </si>
  <si>
    <t>21219</t>
  </si>
  <si>
    <t xml:space="preserve">    国有土地使用权出让收入对应专项债务收入安排的支出</t>
  </si>
  <si>
    <t>2121901</t>
  </si>
  <si>
    <t>2121902</t>
  </si>
  <si>
    <t>2121903</t>
  </si>
  <si>
    <t>2121904</t>
  </si>
  <si>
    <t>2121905</t>
  </si>
  <si>
    <t>2121906</t>
  </si>
  <si>
    <t>2121907</t>
  </si>
  <si>
    <t>2121999</t>
  </si>
  <si>
    <t xml:space="preserve">      其他国有土地使用权出让收入对应专项债务收入安排的支出</t>
  </si>
  <si>
    <t>五、农林水支出</t>
  </si>
  <si>
    <t>21366</t>
  </si>
  <si>
    <t xml:space="preserve">    大中型水库库区基金安排的支出</t>
  </si>
  <si>
    <t>2136601</t>
  </si>
  <si>
    <t>2136602</t>
  </si>
  <si>
    <t xml:space="preserve">      解决移民遗留问题</t>
  </si>
  <si>
    <t>2136603</t>
  </si>
  <si>
    <t xml:space="preserve">      库区防护工程维护</t>
  </si>
  <si>
    <t>2136699</t>
  </si>
  <si>
    <t xml:space="preserve">      其他大中型水库库区基金支出</t>
  </si>
  <si>
    <t>21367</t>
  </si>
  <si>
    <t xml:space="preserve">    三峡水库库区基金支出</t>
  </si>
  <si>
    <t>2136701</t>
  </si>
  <si>
    <t>2136702</t>
  </si>
  <si>
    <t>2136703</t>
  </si>
  <si>
    <t xml:space="preserve">      库区维护和管理</t>
  </si>
  <si>
    <t>2136799</t>
  </si>
  <si>
    <t xml:space="preserve">      其他三峡水库库区基金支出</t>
  </si>
  <si>
    <t>21369</t>
  </si>
  <si>
    <t xml:space="preserve">    国家重大水利工程建设基金安排的支出</t>
  </si>
  <si>
    <t>2136901</t>
  </si>
  <si>
    <t xml:space="preserve">      南水北调工程建设</t>
  </si>
  <si>
    <t>2136902</t>
  </si>
  <si>
    <t xml:space="preserve">      三峡后续工作</t>
  </si>
  <si>
    <t>2136903</t>
  </si>
  <si>
    <t xml:space="preserve">      地方重大水利工程建设</t>
  </si>
  <si>
    <t>2136999</t>
  </si>
  <si>
    <t xml:space="preserve">      其他重大水利工程建设基金支出</t>
  </si>
  <si>
    <t xml:space="preserve">    大中型水库库区基金对应专项债务收入安排的支出</t>
  </si>
  <si>
    <t xml:space="preserve">      其他大中型水库库区基金对应专项债务收入支出</t>
  </si>
  <si>
    <t xml:space="preserve">    国家重大水利工程建设基金对应专项债务收入安排的支出</t>
  </si>
  <si>
    <t xml:space="preserve">      三峡工程后续工作</t>
  </si>
  <si>
    <t xml:space="preserve">      其他重大水利工程建设基金对应专项债务收入支出</t>
  </si>
  <si>
    <t>六、交通运输支出</t>
  </si>
  <si>
    <t>21460</t>
  </si>
  <si>
    <t xml:space="preserve">    海南省高等级公路车辆通行附加费安排的支出</t>
  </si>
  <si>
    <t>2146001</t>
  </si>
  <si>
    <t xml:space="preserve">      公路建设</t>
  </si>
  <si>
    <t>2146002</t>
  </si>
  <si>
    <t xml:space="preserve">      公路养护</t>
  </si>
  <si>
    <t>2146003</t>
  </si>
  <si>
    <t xml:space="preserve">      公路还贷</t>
  </si>
  <si>
    <t>2146099</t>
  </si>
  <si>
    <t xml:space="preserve">      其他海南省高等级公路车辆通行附加费安排的支出</t>
  </si>
  <si>
    <t>21462</t>
  </si>
  <si>
    <t xml:space="preserve">    车辆通行费安排的支出</t>
  </si>
  <si>
    <t>2146201</t>
  </si>
  <si>
    <t>2146202</t>
  </si>
  <si>
    <t xml:space="preserve">      政府还贷公路养护</t>
  </si>
  <si>
    <t>2146203</t>
  </si>
  <si>
    <t xml:space="preserve">      政府还贷公路管理</t>
  </si>
  <si>
    <t>2146299</t>
  </si>
  <si>
    <t xml:space="preserve">      其他车辆通行费安排的支出</t>
  </si>
  <si>
    <t>21463</t>
  </si>
  <si>
    <t xml:space="preserve">    港口建设费安排的支出</t>
  </si>
  <si>
    <t>2146301</t>
  </si>
  <si>
    <t xml:space="preserve">      港口设施</t>
  </si>
  <si>
    <t>2146302</t>
  </si>
  <si>
    <t xml:space="preserve">      航道建设和维护</t>
  </si>
  <si>
    <t>2146303</t>
  </si>
  <si>
    <t xml:space="preserve">      航运保障系统建设</t>
  </si>
  <si>
    <t>2146399</t>
  </si>
  <si>
    <t xml:space="preserve">      其他港口建设费安排的支出</t>
  </si>
  <si>
    <t>21464</t>
  </si>
  <si>
    <t xml:space="preserve">    铁路建设基金支出</t>
  </si>
  <si>
    <t>2146401</t>
  </si>
  <si>
    <t xml:space="preserve">      铁路建设投资</t>
  </si>
  <si>
    <t>2146402</t>
  </si>
  <si>
    <t xml:space="preserve">      购置铁路机车车辆</t>
  </si>
  <si>
    <t>2146403</t>
  </si>
  <si>
    <t xml:space="preserve">      铁路还贷</t>
  </si>
  <si>
    <t>2146404</t>
  </si>
  <si>
    <t xml:space="preserve">      建设项目铺底资金</t>
  </si>
  <si>
    <t>2146405</t>
  </si>
  <si>
    <t xml:space="preserve">      勘测设计</t>
  </si>
  <si>
    <t>2146406</t>
  </si>
  <si>
    <t xml:space="preserve">      注册资本金</t>
  </si>
  <si>
    <t>2146407</t>
  </si>
  <si>
    <t xml:space="preserve">      周转资金</t>
  </si>
  <si>
    <t>2146499</t>
  </si>
  <si>
    <t xml:space="preserve">      其他铁路建设基金支出</t>
  </si>
  <si>
    <t>21468</t>
  </si>
  <si>
    <t xml:space="preserve">    船舶油污损害赔偿基金支出</t>
  </si>
  <si>
    <t>2146801</t>
  </si>
  <si>
    <t xml:space="preserve">      应急处置费用</t>
  </si>
  <si>
    <t>2146802</t>
  </si>
  <si>
    <t xml:space="preserve">      控制清除污染</t>
  </si>
  <si>
    <t>2146803</t>
  </si>
  <si>
    <t xml:space="preserve">      损失补偿</t>
  </si>
  <si>
    <t>2146804</t>
  </si>
  <si>
    <t xml:space="preserve">      生态恢复</t>
  </si>
  <si>
    <t>2146805</t>
  </si>
  <si>
    <t xml:space="preserve">      监视监测</t>
  </si>
  <si>
    <t>2146899</t>
  </si>
  <si>
    <t xml:space="preserve">      其他船舶油污损害赔偿基金支出</t>
  </si>
  <si>
    <t>21469</t>
  </si>
  <si>
    <t xml:space="preserve">    民航发展基金支出</t>
  </si>
  <si>
    <t>2146901</t>
  </si>
  <si>
    <t xml:space="preserve">      民航机场建设</t>
  </si>
  <si>
    <t>2146902</t>
  </si>
  <si>
    <t xml:space="preserve">      空管系统建设</t>
  </si>
  <si>
    <t>2146903</t>
  </si>
  <si>
    <t xml:space="preserve">      民航安全</t>
  </si>
  <si>
    <t>2146904</t>
  </si>
  <si>
    <t xml:space="preserve">      航线和机场补贴</t>
  </si>
  <si>
    <t>2146906</t>
  </si>
  <si>
    <t xml:space="preserve">      民航节能减排</t>
  </si>
  <si>
    <t>2146907</t>
  </si>
  <si>
    <t xml:space="preserve">      通用航空发展</t>
  </si>
  <si>
    <t>2146908</t>
  </si>
  <si>
    <t xml:space="preserve">      征管经费</t>
  </si>
  <si>
    <t>2146999</t>
  </si>
  <si>
    <t xml:space="preserve">      其他民航发展基金支出</t>
  </si>
  <si>
    <t>21470</t>
  </si>
  <si>
    <t xml:space="preserve">    海南省高等级公路车辆通行附加费对应专项债务收入安排的支出</t>
  </si>
  <si>
    <t>2147001</t>
  </si>
  <si>
    <t>2147099</t>
  </si>
  <si>
    <t xml:space="preserve">      其他海南省高等级公路车辆通行附加费对应专项债务收入安排的支出</t>
  </si>
  <si>
    <t>21471</t>
  </si>
  <si>
    <t xml:space="preserve">    政府收费公路专项债券收入安排的支出</t>
  </si>
  <si>
    <t>2147101</t>
  </si>
  <si>
    <t>2147199</t>
  </si>
  <si>
    <t xml:space="preserve">      其他政府收费公路专项债券收入安排的支出</t>
  </si>
  <si>
    <t>21472</t>
  </si>
  <si>
    <t xml:space="preserve">    车辆通行费对应专项债务收入安排的支出</t>
  </si>
  <si>
    <t>21473</t>
  </si>
  <si>
    <t xml:space="preserve">    港口建设费对应专项债务收入安排的支出</t>
  </si>
  <si>
    <t>2147301</t>
  </si>
  <si>
    <t>2147303</t>
  </si>
  <si>
    <t>2147399</t>
  </si>
  <si>
    <t xml:space="preserve">      其他港口建设费对应专项债务收入安排的支出</t>
  </si>
  <si>
    <t>七、资源勘探工业信息等支出</t>
  </si>
  <si>
    <t>21562</t>
  </si>
  <si>
    <t xml:space="preserve">    农网还贷资金支出</t>
  </si>
  <si>
    <t>2156202</t>
  </si>
  <si>
    <t xml:space="preserve">      地方农网还贷资金支出</t>
  </si>
  <si>
    <t>2156299</t>
  </si>
  <si>
    <t xml:space="preserve">      其他农网还贷资金支出</t>
  </si>
  <si>
    <t>八、其他支出</t>
  </si>
  <si>
    <t>22904</t>
  </si>
  <si>
    <t xml:space="preserve">    其他政府性基金及对应专项债务收入安排的支出</t>
  </si>
  <si>
    <t>2290401</t>
  </si>
  <si>
    <t xml:space="preserve">      其他政府性基金安排的支出</t>
  </si>
  <si>
    <t>2290402</t>
  </si>
  <si>
    <t xml:space="preserve">      其他地方自行试点项目收益专项债券收入安排的支出</t>
  </si>
  <si>
    <t>2290403</t>
  </si>
  <si>
    <t xml:space="preserve">      其他政府性基金债务收入安排的支出</t>
  </si>
  <si>
    <t>22908</t>
  </si>
  <si>
    <t xml:space="preserve">    彩票发行销售机构业务费安排的支出</t>
  </si>
  <si>
    <t>2290802</t>
  </si>
  <si>
    <t xml:space="preserve">      福利彩票发行机构的业务费支出</t>
  </si>
  <si>
    <t>2290803</t>
  </si>
  <si>
    <t xml:space="preserve">      体育彩票发行机构的业务费支出</t>
  </si>
  <si>
    <t>2290804</t>
  </si>
  <si>
    <t xml:space="preserve">      福利彩票销售机构的业务费支出</t>
  </si>
  <si>
    <t>2290805</t>
  </si>
  <si>
    <t xml:space="preserve">      体育彩票销售机构的业务费支出</t>
  </si>
  <si>
    <t>2290806</t>
  </si>
  <si>
    <t xml:space="preserve">      彩票兑奖周转金支出</t>
  </si>
  <si>
    <t>2290807</t>
  </si>
  <si>
    <t xml:space="preserve">      彩票发行销售风险基金支出</t>
  </si>
  <si>
    <t>2290808</t>
  </si>
  <si>
    <t xml:space="preserve">      彩票市场调控资金支出</t>
  </si>
  <si>
    <t>2290899</t>
  </si>
  <si>
    <t xml:space="preserve">      其他彩票发行销售机构业务费安排的支出</t>
  </si>
  <si>
    <t>22960</t>
  </si>
  <si>
    <t xml:space="preserve">    彩票公益金安排的支出</t>
  </si>
  <si>
    <t xml:space="preserve">      用于补充全国社会保障基金的彩票公益金支出</t>
  </si>
  <si>
    <t>2296002</t>
  </si>
  <si>
    <t xml:space="preserve">      用于社会福利的彩票公益金支出</t>
  </si>
  <si>
    <t>2296003</t>
  </si>
  <si>
    <t xml:space="preserve">      用于体育事业的彩票公益金支出</t>
  </si>
  <si>
    <t>2296004</t>
  </si>
  <si>
    <t xml:space="preserve">      用于教育事业的彩票公益金支出</t>
  </si>
  <si>
    <t>2296005</t>
  </si>
  <si>
    <t xml:space="preserve">      用于红十字事业的彩票公益金支出</t>
  </si>
  <si>
    <t>2296006</t>
  </si>
  <si>
    <t xml:space="preserve">      用于残疾人事业的彩票公益金支出</t>
  </si>
  <si>
    <t>2296010</t>
  </si>
  <si>
    <t xml:space="preserve">      用于文化事业的彩票公益金支出</t>
  </si>
  <si>
    <t>2296011</t>
  </si>
  <si>
    <t xml:space="preserve">      用于扶贫的彩票公益金支出</t>
  </si>
  <si>
    <t>2296012</t>
  </si>
  <si>
    <t xml:space="preserve">      用于法律援助的彩票公益金支出</t>
  </si>
  <si>
    <t>2296013</t>
  </si>
  <si>
    <t xml:space="preserve">      用于城乡医疗救助的的彩票公益金支出</t>
  </si>
  <si>
    <t>2296099</t>
  </si>
  <si>
    <t xml:space="preserve">      用于其他社会公益事业的彩票公益金支出</t>
  </si>
  <si>
    <t>九、债务付息支出</t>
  </si>
  <si>
    <t>2320401</t>
  </si>
  <si>
    <t xml:space="preserve">      海南省高等级公路车辆通行附加费债务付息支出</t>
  </si>
  <si>
    <t>2320402</t>
  </si>
  <si>
    <t xml:space="preserve">      港口建设费债务付息支出</t>
  </si>
  <si>
    <t>2320405</t>
  </si>
  <si>
    <t xml:space="preserve">      国家电影事业发展专项资金债务付息支出</t>
  </si>
  <si>
    <t>2320411</t>
  </si>
  <si>
    <t xml:space="preserve">      国有土地使用权出让金债务付息支出</t>
  </si>
  <si>
    <t>2320413</t>
  </si>
  <si>
    <t xml:space="preserve">      农业土地开发资金债务付息支出</t>
  </si>
  <si>
    <t>2320414</t>
  </si>
  <si>
    <t xml:space="preserve">      大中型水库库区基金债务付息支出</t>
  </si>
  <si>
    <t>2320416</t>
  </si>
  <si>
    <t xml:space="preserve">      城市基础设施配套费债务付息支出</t>
  </si>
  <si>
    <t>2320417</t>
  </si>
  <si>
    <t xml:space="preserve">      小型水库移民扶助基金债务付息支出</t>
  </si>
  <si>
    <t>2320418</t>
  </si>
  <si>
    <t xml:space="preserve">      国家重大水利工程建设基金债务付息支出</t>
  </si>
  <si>
    <t>2320419</t>
  </si>
  <si>
    <t xml:space="preserve">      车辆通行费债务付息支出</t>
  </si>
  <si>
    <t>2320420</t>
  </si>
  <si>
    <t xml:space="preserve">      污水处理费债务付息支出</t>
  </si>
  <si>
    <t>2320431</t>
  </si>
  <si>
    <t xml:space="preserve">      土地储备专项债券付息支出</t>
  </si>
  <si>
    <t>2320432</t>
  </si>
  <si>
    <t xml:space="preserve">      政府收费公路专项债券付息支出</t>
  </si>
  <si>
    <t>2320433</t>
  </si>
  <si>
    <t xml:space="preserve">      棚户区改造专项债券付息支出</t>
  </si>
  <si>
    <t>2320498</t>
  </si>
  <si>
    <t xml:space="preserve">      其他地方自行试点项目收益专项债券付息支出</t>
  </si>
  <si>
    <t>2320499</t>
  </si>
  <si>
    <t xml:space="preserve">      其他政府性基金债务付息支出</t>
  </si>
  <si>
    <t>十、债务发行费用支出</t>
  </si>
  <si>
    <t xml:space="preserve">    地方政府专项债务发行费用支出</t>
  </si>
  <si>
    <t>2330401</t>
  </si>
  <si>
    <t xml:space="preserve">      海南省高等级公路车辆通行附加费债务发行费用支出</t>
  </si>
  <si>
    <t>2330402</t>
  </si>
  <si>
    <t xml:space="preserve">      港口建设费债务发行费用支出</t>
  </si>
  <si>
    <t>2330405</t>
  </si>
  <si>
    <t xml:space="preserve">      国家电影事业发展专项资金债务发行费用支出</t>
  </si>
  <si>
    <t>2330411</t>
  </si>
  <si>
    <t xml:space="preserve">      国有土地使用权出让金债务发行费用支出</t>
  </si>
  <si>
    <t>2330413</t>
  </si>
  <si>
    <t xml:space="preserve">      农业土地开发资金债务发行费用支出</t>
  </si>
  <si>
    <t>2330414</t>
  </si>
  <si>
    <t xml:space="preserve">      大中型水库库区基金债务发行费用支出</t>
  </si>
  <si>
    <t>2330416</t>
  </si>
  <si>
    <t xml:space="preserve">      城市基础设施配套费债务发行费用支出</t>
  </si>
  <si>
    <t>2330417</t>
  </si>
  <si>
    <t xml:space="preserve">      小型水库移民扶助基金债务发行费用支出</t>
  </si>
  <si>
    <t>2330418</t>
  </si>
  <si>
    <t xml:space="preserve">      国家重大水利工程建设基金债务发行费用支出</t>
  </si>
  <si>
    <t>2330419</t>
  </si>
  <si>
    <t xml:space="preserve">      车辆通行费债务发行费用支出</t>
  </si>
  <si>
    <t>2330420</t>
  </si>
  <si>
    <t xml:space="preserve">      污水处理费债务发行费用支出</t>
  </si>
  <si>
    <t>2330431</t>
  </si>
  <si>
    <t xml:space="preserve">      土地储备专项债券发行费用支出</t>
  </si>
  <si>
    <t>2330432</t>
  </si>
  <si>
    <t xml:space="preserve">      政府收费公路专项债券发行费用支出</t>
  </si>
  <si>
    <t>2330433</t>
  </si>
  <si>
    <t xml:space="preserve">      棚户区改造专项债券发行费用支出</t>
  </si>
  <si>
    <t>2330498</t>
  </si>
  <si>
    <t xml:space="preserve">      其他地方自行试点项目收益专项债务发行费用支出</t>
  </si>
  <si>
    <t>2330499</t>
  </si>
  <si>
    <t xml:space="preserve">      其他政府性基金债务发行费用支出</t>
  </si>
  <si>
    <t>234</t>
  </si>
  <si>
    <t>十一、抗疫特别国债安排的支出</t>
  </si>
  <si>
    <t>23401</t>
  </si>
  <si>
    <t xml:space="preserve">    基础设施建设</t>
  </si>
  <si>
    <t>2340101</t>
  </si>
  <si>
    <t xml:space="preserve">      公共卫生体系建设</t>
  </si>
  <si>
    <t>2340102</t>
  </si>
  <si>
    <t xml:space="preserve">      重大疫情防控救治体系建设</t>
  </si>
  <si>
    <t>2340103</t>
  </si>
  <si>
    <t xml:space="preserve">      粮食安全</t>
  </si>
  <si>
    <t>2340104</t>
  </si>
  <si>
    <t xml:space="preserve">      能源安全</t>
  </si>
  <si>
    <t>2340105</t>
  </si>
  <si>
    <t xml:space="preserve">      应急物资保障</t>
  </si>
  <si>
    <t>2340106</t>
  </si>
  <si>
    <t xml:space="preserve">      产业链改造升级</t>
  </si>
  <si>
    <t>2340107</t>
  </si>
  <si>
    <t xml:space="preserve">      城镇老旧小区改造</t>
  </si>
  <si>
    <t>2340108</t>
  </si>
  <si>
    <t xml:space="preserve">      生态环境治理</t>
  </si>
  <si>
    <t>2340109</t>
  </si>
  <si>
    <t xml:space="preserve">      交通基础设施建设</t>
  </si>
  <si>
    <t>2340110</t>
  </si>
  <si>
    <t xml:space="preserve">      市政设施建设</t>
  </si>
  <si>
    <t>2340111</t>
  </si>
  <si>
    <t xml:space="preserve">      重大区域规划基础设施建设</t>
  </si>
  <si>
    <t>2340199</t>
  </si>
  <si>
    <t xml:space="preserve">      其他基础设施建设</t>
  </si>
  <si>
    <t>23402</t>
  </si>
  <si>
    <t xml:space="preserve">    抗疫相关支出</t>
  </si>
  <si>
    <t>2340201</t>
  </si>
  <si>
    <t xml:space="preserve">      减免房租补贴</t>
  </si>
  <si>
    <t>2340202</t>
  </si>
  <si>
    <t xml:space="preserve">      重点企业贷款贴息</t>
  </si>
  <si>
    <t>2340203</t>
  </si>
  <si>
    <t xml:space="preserve">      创业担保贷款贴息</t>
  </si>
  <si>
    <t>2340204</t>
  </si>
  <si>
    <t xml:space="preserve">      援企稳岗补贴</t>
  </si>
  <si>
    <t>2340205</t>
  </si>
  <si>
    <t xml:space="preserve">      困难群众基本生活补助</t>
  </si>
  <si>
    <t>2340299</t>
  </si>
  <si>
    <t xml:space="preserve">      其他抗疫相关支出</t>
  </si>
  <si>
    <t>全县政府性基金预算支出</t>
  </si>
  <si>
    <t>是</t>
  </si>
  <si>
    <t>230</t>
  </si>
  <si>
    <t>23004</t>
  </si>
  <si>
    <t xml:space="preserve">   政府性基金转移支付</t>
  </si>
  <si>
    <t>2300402</t>
  </si>
  <si>
    <t xml:space="preserve">     政府性基金上解支出</t>
  </si>
  <si>
    <t>2300403</t>
  </si>
  <si>
    <t xml:space="preserve">     抗疫特别国债转移支付支出</t>
  </si>
  <si>
    <t>23008</t>
  </si>
  <si>
    <t xml:space="preserve">   调出资金</t>
  </si>
  <si>
    <t>23009</t>
  </si>
  <si>
    <t xml:space="preserve">   年终结余</t>
  </si>
  <si>
    <t>231</t>
  </si>
  <si>
    <t>地方政府专项债务还本支出</t>
  </si>
  <si>
    <t>2-3 2024年玉溪市政府性基金预算收入情况表</t>
  </si>
  <si>
    <t>县本级政府性基金预算收入</t>
  </si>
  <si>
    <t xml:space="preserve">   政府性基金补助收入</t>
  </si>
  <si>
    <t>否</t>
  </si>
  <si>
    <t xml:space="preserve">     政府性基金上解收入</t>
  </si>
  <si>
    <t>2-4 2024年县本级政府性基金预算支出情况表</t>
  </si>
  <si>
    <t>类</t>
  </si>
  <si>
    <t xml:space="preserve">      用于城乡医疗救助的彩票公益金支出</t>
  </si>
  <si>
    <t>县本级政府性基金预算支出</t>
  </si>
  <si>
    <t>2300401</t>
  </si>
  <si>
    <t xml:space="preserve">     政府性基金补助支出</t>
  </si>
  <si>
    <t>203308</t>
  </si>
  <si>
    <t>23011</t>
  </si>
  <si>
    <t xml:space="preserve">   地方政府专项债务转贷支出</t>
  </si>
  <si>
    <t>上年结转对应安排支出</t>
  </si>
  <si>
    <t>2-5  2024年华宁县县本级政府性基金支出表（县对下转移支付）</t>
  </si>
  <si>
    <t>本年支出小计</t>
  </si>
  <si>
    <t>注：华宁县无政府性基金县对下转移支付预算。</t>
  </si>
  <si>
    <t>3-1  2024年华宁县国有资本经营收入预算情况表</t>
  </si>
  <si>
    <r>
      <rPr>
        <sz val="14"/>
        <rFont val="MS Serif"/>
        <charset val="134"/>
      </rPr>
      <t xml:space="preserve">    </t>
    </r>
    <r>
      <rPr>
        <sz val="14"/>
        <color indexed="8"/>
        <rFont val="宋体"/>
        <charset val="134"/>
      </rPr>
      <t>单位：万元</t>
    </r>
  </si>
  <si>
    <t>项        目</t>
  </si>
  <si>
    <t xml:space="preserve">  利润收入</t>
  </si>
  <si>
    <t xml:space="preserve">     电力企业利润收入</t>
  </si>
  <si>
    <t xml:space="preserve">     运输企业利润收入</t>
  </si>
  <si>
    <t xml:space="preserve">     投资服务企业利润收入</t>
  </si>
  <si>
    <t xml:space="preserve">     贸易企业利润收入</t>
  </si>
  <si>
    <t xml:space="preserve">     建筑施工企业利润收入</t>
  </si>
  <si>
    <t xml:space="preserve">     房地产企业利润收入</t>
  </si>
  <si>
    <t xml:space="preserve">     医药企业利润收入</t>
  </si>
  <si>
    <t xml:space="preserve">     农林牧渔企业利润收入</t>
  </si>
  <si>
    <t xml:space="preserve">     军工企业利润收入</t>
  </si>
  <si>
    <t xml:space="preserve">     转制科研院所利润收入</t>
  </si>
  <si>
    <t xml:space="preserve">     地质勘查企业利润收入</t>
  </si>
  <si>
    <r>
      <rPr>
        <sz val="14"/>
        <rFont val="宋体"/>
        <charset val="134"/>
      </rPr>
      <t xml:space="preserve">  </t>
    </r>
    <r>
      <rPr>
        <sz val="14"/>
        <rFont val="宋体"/>
        <charset val="134"/>
      </rPr>
      <t xml:space="preserve"> </t>
    </r>
    <r>
      <rPr>
        <sz val="14"/>
        <rFont val="宋体"/>
        <charset val="134"/>
      </rPr>
      <t xml:space="preserve">  卫生体育福利企业利润收入</t>
    </r>
  </si>
  <si>
    <t xml:space="preserve">     教育文化广播企业利润收入</t>
  </si>
  <si>
    <t xml:space="preserve">     科学研究企业利润收入</t>
  </si>
  <si>
    <t xml:space="preserve">     机关社团所属企业利润收入</t>
  </si>
  <si>
    <t xml:space="preserve">     化工企业利润收入</t>
  </si>
  <si>
    <t xml:space="preserve">     金融企业利润收入（国资预算）</t>
  </si>
  <si>
    <t xml:space="preserve">     其他国有资本经营预算企业利润收入</t>
  </si>
  <si>
    <t xml:space="preserve">  股利、股息收入</t>
  </si>
  <si>
    <t xml:space="preserve">     国有控股公司股利、股息收入</t>
  </si>
  <si>
    <t xml:space="preserve">     国有参股公司股利、股息收入</t>
  </si>
  <si>
    <t xml:space="preserve">     金融企业股利、股息收入（国资预算）</t>
  </si>
  <si>
    <t xml:space="preserve">     其他国有资本经营预算企业股利、股息收入</t>
  </si>
  <si>
    <t xml:space="preserve">  产权转让收入</t>
  </si>
  <si>
    <t xml:space="preserve">     国有股权、股份转让收入</t>
  </si>
  <si>
    <t xml:space="preserve">     国有独资企业产权转让收入</t>
  </si>
  <si>
    <t xml:space="preserve">     其他国有资本经营预算企业产权转让收入</t>
  </si>
  <si>
    <t xml:space="preserve">  清算收入</t>
  </si>
  <si>
    <t xml:space="preserve">     国有股权、股份清算收入</t>
  </si>
  <si>
    <t xml:space="preserve">     国有独资企业清算收入</t>
  </si>
  <si>
    <t xml:space="preserve">     其他国有资本经营预算企业清算收入</t>
  </si>
  <si>
    <t xml:space="preserve">  其他国有资本经营预算收入</t>
  </si>
  <si>
    <t>全县国有资本经营预算收入</t>
  </si>
  <si>
    <t>上年结转</t>
  </si>
  <si>
    <t>账务调整收入</t>
  </si>
  <si>
    <t>3-2  2024年华宁县国有资本经营支出预算情况表</t>
  </si>
  <si>
    <t xml:space="preserve">  解决历史遗留问题及改革成本支出</t>
  </si>
  <si>
    <t xml:space="preserve">    “三供一业”移交补助支出</t>
  </si>
  <si>
    <t xml:space="preserve">    国有企业办职教幼教补助支出</t>
  </si>
  <si>
    <t xml:space="preserve">    国有企业退休人员社会化管理补助支出</t>
  </si>
  <si>
    <t xml:space="preserve">    国有企业改革成本支出</t>
  </si>
  <si>
    <t xml:space="preserve">    离休干部医药费补助支出</t>
  </si>
  <si>
    <t/>
  </si>
  <si>
    <t xml:space="preserve">    其他解决历史遗留问题及改革成本支出</t>
  </si>
  <si>
    <t xml:space="preserve">  国有企业资本金注入</t>
  </si>
  <si>
    <t xml:space="preserve">    国有经济结构调整支出</t>
  </si>
  <si>
    <t xml:space="preserve">    公益性设施投资支出</t>
  </si>
  <si>
    <t xml:space="preserve">    前瞻性战略性产业发展支出</t>
  </si>
  <si>
    <t xml:space="preserve">    生态环境保护支出</t>
  </si>
  <si>
    <t xml:space="preserve">    其他国有企业资本金注入</t>
  </si>
  <si>
    <t xml:space="preserve">  国有企业政策性补贴</t>
  </si>
  <si>
    <t xml:space="preserve">    国有企业政策性补贴（项）</t>
  </si>
  <si>
    <t xml:space="preserve">  金融国有资本经营预算支出</t>
  </si>
  <si>
    <t xml:space="preserve">  其他金融国有资本经营预算支出</t>
  </si>
  <si>
    <t xml:space="preserve">  其他国有资本经营预算支出</t>
  </si>
  <si>
    <t xml:space="preserve">    其他国有资本经营预算支出（项）</t>
  </si>
  <si>
    <t>全县国有资本经营预算支出</t>
  </si>
  <si>
    <t>国有资本经营预算转移支付</t>
  </si>
  <si>
    <t>调出资金</t>
  </si>
  <si>
    <t>结转下年</t>
  </si>
  <si>
    <t>3-3  2024年县本级国有资本经营收入预算情况表</t>
  </si>
  <si>
    <t>利润收入</t>
  </si>
  <si>
    <t xml:space="preserve">     卫生体育福利企业利润收入</t>
  </si>
  <si>
    <t>股利、股息收入</t>
  </si>
  <si>
    <t>产权转让收入</t>
  </si>
  <si>
    <t xml:space="preserve">    国有股权、股份转让收入</t>
  </si>
  <si>
    <t xml:space="preserve">    国有独资企业产权转让收入</t>
  </si>
  <si>
    <t xml:space="preserve">   其他国有资本经营预算企业产权转让收入</t>
  </si>
  <si>
    <t>清算收入</t>
  </si>
  <si>
    <t>其他国有资本经营预算收入</t>
  </si>
  <si>
    <t>县本级国有资本经营预算收入</t>
  </si>
  <si>
    <t>3-4  2024年县本级国有资本经营支出预算情况表</t>
  </si>
  <si>
    <t>项   目</t>
  </si>
  <si>
    <t xml:space="preserve">    "三供一业"移交补助支出</t>
  </si>
  <si>
    <t xml:space="preserve">   其他金融国有资本经营预算支出</t>
  </si>
  <si>
    <t>县本级国有资本经营预算支出</t>
  </si>
  <si>
    <t>3-5  2024年华宁县县本级国有资本经营预算转移支付表（分地区）</t>
  </si>
  <si>
    <t>地  区</t>
  </si>
  <si>
    <t>预算数</t>
  </si>
  <si>
    <t>合  计</t>
  </si>
  <si>
    <t>注：华宁县无国有资本经营预算转移支付预算。</t>
  </si>
  <si>
    <t>3-6  2024年华宁县县本级国有资本经营预算转移支付表（分项目）</t>
  </si>
  <si>
    <t>项目名称</t>
  </si>
  <si>
    <t>4-1  2024年华宁县社会保险基金收入预算情况表</t>
  </si>
  <si>
    <t>项     目</t>
  </si>
  <si>
    <t>一、企业职工基本养老保险基金收入</t>
  </si>
  <si>
    <t xml:space="preserve">    其中：保险费收入</t>
  </si>
  <si>
    <t xml:space="preserve">          利息收入</t>
  </si>
  <si>
    <t xml:space="preserve">          财政补贴收入</t>
  </si>
  <si>
    <t>二、机关事业单位基本养老保险基金收入</t>
  </si>
  <si>
    <t>三、失业保险基金收入</t>
  </si>
  <si>
    <t>四、城镇职工基本医疗保险基金收入</t>
  </si>
  <si>
    <t>五、工伤保险基金收入</t>
  </si>
  <si>
    <t>六、城乡居民基本养老保险基金收入</t>
  </si>
  <si>
    <t>七、居民基本医疗保险基金收入</t>
  </si>
  <si>
    <t>收入小计</t>
  </si>
  <si>
    <t xml:space="preserve">  其中：保险费收入</t>
  </si>
  <si>
    <t xml:space="preserve">        利息收入</t>
  </si>
  <si>
    <t xml:space="preserve">        财政补贴收入</t>
  </si>
  <si>
    <t>上级补助收入</t>
  </si>
  <si>
    <t>下级上解收入</t>
  </si>
  <si>
    <t>收入合计</t>
  </si>
  <si>
    <t>4-2  2024年华宁县社会保险基金支出预算情况表</t>
  </si>
  <si>
    <r>
      <rPr>
        <sz val="14"/>
        <rFont val="宋体"/>
        <charset val="134"/>
      </rPr>
      <t xml:space="preserve">    </t>
    </r>
    <r>
      <rPr>
        <sz val="14"/>
        <color indexed="8"/>
        <rFont val="宋体"/>
        <charset val="134"/>
      </rPr>
      <t>单位：万元</t>
    </r>
  </si>
  <si>
    <t>一、企业职工基本养老保险基金支出</t>
  </si>
  <si>
    <t xml:space="preserve">    其中：待遇支出</t>
  </si>
  <si>
    <t>二、机关事业单位基本养老保险基金支出</t>
  </si>
  <si>
    <t>三、失业保险基金支出</t>
  </si>
  <si>
    <t>四、城镇职工基本医疗保险基金支出</t>
  </si>
  <si>
    <t>五、工伤保险基金支出</t>
  </si>
  <si>
    <t>六、城乡居民基本养老保险基金支出</t>
  </si>
  <si>
    <t>七、居民基本医疗保险基金支出</t>
  </si>
  <si>
    <t>支出小计</t>
  </si>
  <si>
    <t xml:space="preserve">    其中：社会保险待遇支出</t>
  </si>
  <si>
    <t>补助下级支出</t>
  </si>
  <si>
    <t>上解上级支出</t>
  </si>
  <si>
    <t>支出合计</t>
  </si>
  <si>
    <t>4-3  2024年华宁县县本级社会保险基金收入预算情况表</t>
  </si>
  <si>
    <t>4-4  2024年华宁县县本级社会保险基金支出预算情况表</t>
  </si>
  <si>
    <t>5-1  华宁县2023年地方政府债务限额及余额预算情况表</t>
  </si>
  <si>
    <t>单位：亿元</t>
  </si>
  <si>
    <t>地   区</t>
  </si>
  <si>
    <t>2023年债务限额</t>
  </si>
  <si>
    <t>2023年债务余额预计执行数</t>
  </si>
  <si>
    <t>一般债务</t>
  </si>
  <si>
    <t>专项债务</t>
  </si>
  <si>
    <t>公  式</t>
  </si>
  <si>
    <t>A=B+C</t>
  </si>
  <si>
    <t>B</t>
  </si>
  <si>
    <t>C</t>
  </si>
  <si>
    <t>D=E+F</t>
  </si>
  <si>
    <t>E</t>
  </si>
  <si>
    <t>F</t>
  </si>
  <si>
    <t>华宁县</t>
  </si>
  <si>
    <t>注：1.本表反映上一年度本地区、本级及分地区地方政府债务限额及余额预计执行数。</t>
  </si>
  <si>
    <t xml:space="preserve">    2.本表由县级以上地方各级财政部门在本级人民代表大会批准预算后二十日内公开。</t>
  </si>
  <si>
    <t>5-2  华宁县2023年地方政府一般债务余额情况表</t>
  </si>
  <si>
    <t>项    目</t>
  </si>
  <si>
    <t>执行数</t>
  </si>
  <si>
    <t>一、2022年末地方政府一般债务余额实际数</t>
  </si>
  <si>
    <t>二、2023年末地方政府一般债务余额限额</t>
  </si>
  <si>
    <t>三、2023年地方政府一般债务发行额</t>
  </si>
  <si>
    <t xml:space="preserve">   中央转贷地方的国际金融组织和外国政府贷款</t>
  </si>
  <si>
    <t xml:space="preserve">   2023年地方政府一般债券发行额</t>
  </si>
  <si>
    <t>四、2023年地方政府一般债务还本额</t>
  </si>
  <si>
    <t>五、2023年末地方政府一般债务余额预计执行数</t>
  </si>
  <si>
    <t>六、2024年地方财政赤字</t>
  </si>
  <si>
    <t>七、2024年地方政府一般债务余额限额</t>
  </si>
  <si>
    <t>注：1.本表反映本地区上两年度一般债务余额，上一年度一般债务限额、发行额、还本支出及余额，本年度财政赤字及一般
      债务限额。  
    2.本表由县级以上地方各级财政部门在本级人民代表大会批准预算后二十日内公开。</t>
  </si>
  <si>
    <t>5-3  华宁县县本级2023年地方政府一般债务余额情况表</t>
  </si>
  <si>
    <t xml:space="preserve">    中央转贷地方的国际金融组织和外国政府贷款</t>
  </si>
  <si>
    <t xml:space="preserve">    2023年地方政府一般债券发行额</t>
  </si>
  <si>
    <t>注：1.本表反映本地区上两年度一般债务余额，上一年度一般债务限额、发行额、还本支出及余额，本年度财政赤
      字及一般债务限额。  
    2.本表由县级以上地方各级财政部门在本级人民代表大会批准预算后二十日内公开。</t>
  </si>
  <si>
    <t>5-4 华宁县2023年地方政府专项债务余额情况表</t>
  </si>
  <si>
    <t>一、2022年末地方政府专项债务余额实际数</t>
  </si>
  <si>
    <t>二、2023年末地方政府专项债务余额限额</t>
  </si>
  <si>
    <t>三、2023年地方政府专项债务发行额</t>
  </si>
  <si>
    <t>四、2023年地方政府专项债务还本额</t>
  </si>
  <si>
    <t>五、2023年末地方政府专项债务余额预计执行数</t>
  </si>
  <si>
    <t>六、2024年地方政府专项债务新增限额</t>
  </si>
  <si>
    <t>七、2023年末地方政府专项债务余额限额</t>
  </si>
  <si>
    <t>注：1.本表反映本地区上两年度专项债务余额，上一年度专项债务限额、发行额、还本额及余额，本年度专项债务新
      增限额及限额。
    2.本表由县级以上地方各级财政部门在本级人民代表大会批准预算后二十日内公开。</t>
  </si>
  <si>
    <t>空表说明：2024年债务余额限额情况将在2024年决算时反映情况。</t>
  </si>
  <si>
    <t>5-5  华宁县县本级2023年地方政府专项债务余额情况表</t>
  </si>
  <si>
    <t>六、2023年地方政府专项债务新增限额</t>
  </si>
  <si>
    <t>七、2024年末地方政府专项债务余额限额</t>
  </si>
  <si>
    <t>注：1.本表反映本地区上两年度专项债务余额，上一年度专项债务限额、发行额、还本额及余额，本年度专项债务
      新增限额及限额。
    2.本表由县级以上地方各级财政部门在本级人民代表大会批准预算后二十日内公开。</t>
  </si>
  <si>
    <t>5-6  华宁县地方政府债券发行及还本
付息情况表</t>
  </si>
  <si>
    <t>公式</t>
  </si>
  <si>
    <t>本地区</t>
  </si>
  <si>
    <t>本级</t>
  </si>
  <si>
    <t>一、2023年发行预计执行数</t>
  </si>
  <si>
    <t>A=B+D</t>
  </si>
  <si>
    <t>（一）一般债券</t>
  </si>
  <si>
    <t xml:space="preserve">   其中：再融资债券</t>
  </si>
  <si>
    <t>（二）专项债券</t>
  </si>
  <si>
    <t>D</t>
  </si>
  <si>
    <t>二、2023年还本预计执行数</t>
  </si>
  <si>
    <t>F=G+H</t>
  </si>
  <si>
    <t>G</t>
  </si>
  <si>
    <t>H</t>
  </si>
  <si>
    <t>三、2023年付息预计执行数</t>
  </si>
  <si>
    <t>I=J+K</t>
  </si>
  <si>
    <t>J</t>
  </si>
  <si>
    <t>K</t>
  </si>
  <si>
    <t>四、2024年还本预算数</t>
  </si>
  <si>
    <t>L=M+O</t>
  </si>
  <si>
    <t>M</t>
  </si>
  <si>
    <t xml:space="preserve">   其中：再融资</t>
  </si>
  <si>
    <t xml:space="preserve">      财政预算安排 </t>
  </si>
  <si>
    <t>N</t>
  </si>
  <si>
    <t>O</t>
  </si>
  <si>
    <t xml:space="preserve">      财政预算安排</t>
  </si>
  <si>
    <t>P</t>
  </si>
  <si>
    <t>五、2024年付息预算数</t>
  </si>
  <si>
    <t>Q=R+S</t>
  </si>
  <si>
    <t>R</t>
  </si>
  <si>
    <t>S</t>
  </si>
  <si>
    <t>注：1.本表反映本地区上一年度地方政府债券（含再融资债券）发行及还本付息支出
      预计执行数、本年度地方政府债券还本付息支出预算数等。
    2.本表由县级以上地方各级财政部门在本级人民代表大会批准预算后二十日内公
      开。</t>
  </si>
  <si>
    <t>5-7  华宁县2024年地方政府债务限额提前下达情况表</t>
  </si>
  <si>
    <t>一、2023年地方政府债务限额</t>
  </si>
  <si>
    <t>其中： 一般债务限额</t>
  </si>
  <si>
    <t xml:space="preserve">       专项债务限额</t>
  </si>
  <si>
    <t>二、提前下达的2024年新增地方政府债务限额</t>
  </si>
  <si>
    <t>注：本表反映本地区及本级年初预算中列示提前下达的新增地方政府债务限额情况，由县级以上地方各级财政部门在本级人民代表大会批准预算后二十日内公开。</t>
  </si>
  <si>
    <t>空表说明：关于华宁县2024年地方政府债务限额提前下达表为空表的说明，截至2023年12月30日，上级未提前下达华宁县政府债务限额，将在决算报告中公开。</t>
  </si>
  <si>
    <t>5-8  华宁县2024年年初新增地方政府债券资金安排表（空表）</t>
  </si>
  <si>
    <t>序号</t>
  </si>
  <si>
    <t>项目类型</t>
  </si>
  <si>
    <t>项目主管部门</t>
  </si>
  <si>
    <t>债券性质</t>
  </si>
  <si>
    <t>债券规模</t>
  </si>
  <si>
    <t>注：本表反映本级当年提前下达的新增地方政府债券资金使用安排，由县级以上地方各级财政部门在本级人民代表大会批准预算后二十日内公开。</t>
  </si>
  <si>
    <t>空表说明：关于华宁县2024年年初新增地方政府债券资金为空表的说明，截至2023年12月30日，华宁县未收到上级提前下达2024年新增地方政府债券资金，待收到后将在决算报告中公开。</t>
  </si>
  <si>
    <t>6-1   2024年县级重大政策和重点项目绩效目标表</t>
  </si>
  <si>
    <t>单位名称、项目名称</t>
  </si>
  <si>
    <t>项目年度绩效目标</t>
  </si>
  <si>
    <t>一级指标</t>
  </si>
  <si>
    <t>二级指标</t>
  </si>
  <si>
    <t>三级指标</t>
  </si>
  <si>
    <t>指标性质</t>
  </si>
  <si>
    <t>指标值</t>
  </si>
  <si>
    <t>度量单位</t>
  </si>
  <si>
    <t>指标属性</t>
  </si>
  <si>
    <t>指标内容</t>
  </si>
  <si>
    <t>困难群众救助补助资金</t>
  </si>
  <si>
    <t>1.规范城乡低保政策实施，合理确定保障标准，使低保对象基本生活得到有效保障；
2.统筹城乡特困人员救助供养工作，合理确定保障标准；
3.规范临时救助政策，实现及时高效，救急解难；
4.孤儿生活保障标准政策规范高效实施，使孤儿、艾滋病病毒感染儿童和事实无人抚养儿童生活基本得到保障；   
5.积极为走失、务工不着、家庭暴力受害者等离家在外临时遇困人员提供救助。
6.为生活无着流浪乞讨人员提供临食宿、疾病救治、协助返回等救助，并妥善安置返乡受助人员；
7.规范实施农村留守儿童关爱服务和困境儿童保障相关政策，使农村留守儿童和困境儿童得到更加精准化的专业服务和基本生活保障。</t>
  </si>
  <si>
    <t>产出指标</t>
  </si>
  <si>
    <t>数量指标</t>
  </si>
  <si>
    <t>低保救助对象人数</t>
  </si>
  <si>
    <t>&gt;=</t>
  </si>
  <si>
    <t>6300</t>
  </si>
  <si>
    <t>人</t>
  </si>
  <si>
    <t>定量指标</t>
  </si>
  <si>
    <t>反映应保尽保、应救尽救对象的人数（人次）情况。</t>
  </si>
  <si>
    <t>求助的流浪乞讨人数救助率</t>
  </si>
  <si>
    <t>85</t>
  </si>
  <si>
    <t>%</t>
  </si>
  <si>
    <t>反映求助的流浪乞讨人数救助率情况</t>
  </si>
  <si>
    <t>质量指标</t>
  </si>
  <si>
    <t>城乡低保标准</t>
  </si>
  <si>
    <t>=</t>
  </si>
  <si>
    <t>'不低于上年</t>
  </si>
  <si>
    <t>年</t>
  </si>
  <si>
    <t>定性指标</t>
  </si>
  <si>
    <t>反映城乡低保标准情况</t>
  </si>
  <si>
    <t>特困人员救助供养标准</t>
  </si>
  <si>
    <t>'不低于当地城市低保标准1.3倍</t>
  </si>
  <si>
    <t>反映特困人员救助供养标准情况</t>
  </si>
  <si>
    <t>孤儿、艾滋病病毒感染儿童和事实无人抚养儿童基本生活保障标准</t>
  </si>
  <si>
    <t>反映孤儿、艾滋病病毒感染儿童和事实无人抚养儿童基本生活保障标准情况</t>
  </si>
  <si>
    <t>时效指标</t>
  </si>
  <si>
    <t>困难群众救助和孤儿基本生活费按时发放率</t>
  </si>
  <si>
    <t>90</t>
  </si>
  <si>
    <t>反映发放单位及时发放救助资金的情况。
救助发放及时率=时限内发放救助资金额/应发放救助资金额*100%。</t>
  </si>
  <si>
    <t>效益指标</t>
  </si>
  <si>
    <t>社会效益指标</t>
  </si>
  <si>
    <t>社会公众政策知晓率</t>
  </si>
  <si>
    <t>反映救助政策的宣传效果情况。
政策知晓率=调查中救助政策知晓人数/调查总人数*100%</t>
  </si>
  <si>
    <t>困难群众生活水平情况</t>
  </si>
  <si>
    <t>'有所提升</t>
  </si>
  <si>
    <t>反映困难群众生活水平情况。</t>
  </si>
  <si>
    <t>满意度指标</t>
  </si>
  <si>
    <t>服务对象满意度指标</t>
  </si>
  <si>
    <t>救助对象对社会救助实施的满意度</t>
  </si>
  <si>
    <t>反映获救助对象的满意程度。
救助对象满意度=调查中满意和较满意的获救助人员数/调查总人数*100%</t>
  </si>
  <si>
    <t>华宁县县级重点项目前期工作经费</t>
  </si>
  <si>
    <t>用于全县重点项目选址论证调研、规划编制、项目建议书、可行性研究报告、初步设计、项目批复等前期工作环节经费，促成重点项目实质性开工建设，保障完成2024年度上级下达固定资产投资目标任务，实行调节流动使用。具体项目安排根据发改局研究报县级分管领导决定。</t>
  </si>
  <si>
    <t>固定资产投资额</t>
  </si>
  <si>
    <t>66.6</t>
  </si>
  <si>
    <t>亿元</t>
  </si>
  <si>
    <t>反映2024年全县固定资产投资绝对值</t>
  </si>
  <si>
    <t>投资增长率</t>
  </si>
  <si>
    <t>10</t>
  </si>
  <si>
    <t>反映全县固定资产投资增长率</t>
  </si>
  <si>
    <t>完成时间</t>
  </si>
  <si>
    <t>12</t>
  </si>
  <si>
    <t>月</t>
  </si>
  <si>
    <t>反映完成年度工作任务的时间</t>
  </si>
  <si>
    <t>项目开工率</t>
  </si>
  <si>
    <t>80</t>
  </si>
  <si>
    <t>反映全县重大项目开工率</t>
  </si>
  <si>
    <t>群众满意度</t>
  </si>
  <si>
    <t>反映全县人民满意度</t>
  </si>
  <si>
    <t>华宁县住建局城市维护费专项资金</t>
  </si>
  <si>
    <t>2024年完成县域内城市28条道路维修、维护使街道路面干净、整洁；确保城市1985盏路灯电费正常支付、正常照明；公共厕所管理维护到位、人行道绿化管护维护到位，确保人民群众居住环境得到改善。完成项目资金717.72万元。</t>
  </si>
  <si>
    <t>保障1985盏路灯电费</t>
  </si>
  <si>
    <t>&lt;=</t>
  </si>
  <si>
    <t>1985</t>
  </si>
  <si>
    <t>盏</t>
  </si>
  <si>
    <t>反映路灯正常照明，方便人民群众出行</t>
  </si>
  <si>
    <t>市政道路维护完好率</t>
  </si>
  <si>
    <t>98</t>
  </si>
  <si>
    <t>反映市政道路维护达到要求</t>
  </si>
  <si>
    <t>经济效益指标</t>
  </si>
  <si>
    <t>确保资金合理利用率</t>
  </si>
  <si>
    <t>反映争取完成项目</t>
  </si>
  <si>
    <t>改善居住环境</t>
  </si>
  <si>
    <t>有效改善</t>
  </si>
  <si>
    <t>反映改善居住环境</t>
  </si>
  <si>
    <t>受益人数满意度</t>
  </si>
  <si>
    <t>反映受益人数满意度调查</t>
  </si>
  <si>
    <t>涉法涉诉困难群体救助补助经费</t>
  </si>
  <si>
    <t>长期维护改革发展稳定大局的迫切需要，是关爱困难弱势群体，着力改善民生的一项重大举措，是一项民心工程，确保设立涉诉特殊困难群体执行救助金工作取得成效，惠及于民，为全县经济社会的快速健康发展创造更加稳定和谐的环境该项工作完成情况纳入平安华宁建设年度考核。</t>
  </si>
  <si>
    <t>举办集中宣传活动次数</t>
  </si>
  <si>
    <t>4</t>
  </si>
  <si>
    <t>次</t>
  </si>
  <si>
    <t>反映集中宣传活动开展次数。</t>
  </si>
  <si>
    <t>救助案件化解率</t>
  </si>
  <si>
    <t>反映平台建设质量。
验收合格率=实际验收合格数/计划验收数*100%</t>
  </si>
  <si>
    <t>救助群体息诉罢访率</t>
  </si>
  <si>
    <t>95</t>
  </si>
  <si>
    <t>反映平台使用效果。</t>
  </si>
  <si>
    <t>可持续影响指标</t>
  </si>
  <si>
    <t>在线矛盾纠纷多元化解平台用户年</t>
  </si>
  <si>
    <t>反映在线矛盾纠纷多元化解平台用户年度增长情况。平台用户年度增长率=年度用户增长数/年初用户数*100%</t>
  </si>
  <si>
    <t>群众安全感满意度</t>
  </si>
  <si>
    <t>反映全省群众安全感满意度调查情况。</t>
  </si>
  <si>
    <t>2024年优抚对象补助中央经费</t>
  </si>
  <si>
    <t>有效保障优抚对象等人员的基本生活，体现对该群体的社会尊崇。</t>
  </si>
  <si>
    <t>获补对象数</t>
  </si>
  <si>
    <t>1478</t>
  </si>
  <si>
    <t>反映获补助人员、企业的数量情况，也适用补贴、资助等形式的补助。</t>
  </si>
  <si>
    <t>获补对象准确率</t>
  </si>
  <si>
    <t>100</t>
  </si>
  <si>
    <t>反映获补助对象认定的准确性情况。
获补对象准确率=抽检符合标准的补助对象数/抽检实际补助对象数*100%</t>
  </si>
  <si>
    <t>优抚对象补助发放及时率</t>
  </si>
  <si>
    <t>反映发放单位及时发放补助资金的情况。
发放及时率=在时限内发放资金/应发放资金*100%</t>
  </si>
  <si>
    <t>优抚对象生活情况</t>
  </si>
  <si>
    <t>反映补助促进受助对象生活状况改善的情况。</t>
  </si>
  <si>
    <t>优抚对象满意率度</t>
  </si>
  <si>
    <t>反映优抚对象满意率度。</t>
  </si>
  <si>
    <t>2024年农村义务教育学生营养改善计划县级专项资金</t>
  </si>
  <si>
    <t>以2023年年报数据为依据，下达2024年农村义务教育学生营养改善计划资金。标准按照每生每天5元。全年1000元的标准执行，确保营养改善计划地方试点农村学生全部纳入政策实施范围，进一步改善农村义务教育学生营养状况，逐步提高农村学生健康水平。</t>
  </si>
  <si>
    <t>营养改善计划资助人数</t>
  </si>
  <si>
    <t>2664</t>
  </si>
  <si>
    <t>反映营养改善计划资助人数</t>
  </si>
  <si>
    <t>农村义务教育学生营养改善计划补助标准</t>
  </si>
  <si>
    <t>5</t>
  </si>
  <si>
    <t>元/人*天</t>
  </si>
  <si>
    <t>反映农村义务教育学生营养改善计划补助标准</t>
  </si>
  <si>
    <t>资助资金及时发放率</t>
  </si>
  <si>
    <t>反映资助资金及时发放率</t>
  </si>
  <si>
    <t>农村户籍学生全程全部接受资助的比例</t>
  </si>
  <si>
    <t>反映农村户籍学生全程全部接受资助的比例</t>
  </si>
  <si>
    <t>受助学生体质改善</t>
  </si>
  <si>
    <t>明显改善</t>
  </si>
  <si>
    <t>反映受助学生体质改善</t>
  </si>
  <si>
    <t>受助学生满意度</t>
  </si>
  <si>
    <t>反映受助学生满意度</t>
  </si>
  <si>
    <t>6-2  重点工作情况解释说明汇总表</t>
  </si>
  <si>
    <t>重点工作</t>
  </si>
  <si>
    <r>
      <rPr>
        <b/>
        <sz val="14"/>
        <color theme="1"/>
        <rFont val="宋体"/>
        <charset val="134"/>
        <scheme val="minor"/>
      </rPr>
      <t>2</t>
    </r>
    <r>
      <rPr>
        <b/>
        <sz val="14"/>
        <color theme="1"/>
        <rFont val="宋体"/>
        <charset val="134"/>
        <scheme val="minor"/>
      </rPr>
      <t>024</t>
    </r>
    <r>
      <rPr>
        <b/>
        <sz val="14"/>
        <color theme="1"/>
        <rFont val="宋体"/>
        <charset val="134"/>
        <scheme val="minor"/>
      </rPr>
      <t>年工作重点及工作情况</t>
    </r>
  </si>
  <si>
    <t>“三保”支出</t>
  </si>
  <si>
    <t>指由国家制定保障范围和标准的“保工资、保运转、保基本民生”支出。2024年，将继续扎实推进“三保”全链条管理，始终坚持“三保”三个优先原则，加强对各县（市、区）“一县一策”、“三保”方案落实情况的监督，切实做好预算审核、执行监督，建立健全长效管理机制。</t>
  </si>
  <si>
    <t>“三公”经费</t>
  </si>
  <si>
    <t>是指政府部门用财政拨款安排的因公出国（境）费、公务用车购置及运行费和公务接待费。其中，因公出国（境）费，反映单位公务出国（境）的国际旅费、国外城市间交通费、住宿费、伙食费、培训费、公杂费等支出。公务用车购置及运行费，反映单位公务用车购置费及按规定保留的公务用车燃料费、维修费、过路过桥费、保险费、安全奖励费用等支出，公务用车指用于履行公务的机动车辆，包括一般公务用车和执法执勤用车。公务接待费，反映单位按规定开支的各类公务接待（含外宾接待）支出。</t>
  </si>
  <si>
    <t>积极的财政政策</t>
  </si>
  <si>
    <t>通过财政投融资来实现产业政策的国家经济政策与宏观调控手段。通过财政对基本建设与基础设施建设投融资，调整经济结构，引导、推动、扶持产业升级，形成新的经济增长点，促进投资、增加就业、扩大内需，使经济平衡可持续发展。</t>
  </si>
  <si>
    <t>过“紧日子”</t>
  </si>
  <si>
    <t>2024年，党政机关要厉行节约办事，压减非刚性非重点项目支出，统筹财政资源，集中财力办大事，确保财政收支平稳运行。</t>
  </si>
  <si>
    <t>是指货币资金、商品、服务或金融资产的所有权由一方向另一方的无偿转移。转移的对象可以是现金，也可以是实物。财政转移支付主要是指财政资源（资金）在各级政府间的无偿转移，包括横向转移和纵向转移。财政转移支付通常可以分为无条件的财政转移支付（即一般性转移支付）和有条件的财政转移支付（即专项转移支付）两种。</t>
  </si>
  <si>
    <t>举借债务</t>
  </si>
  <si>
    <t>指县级以上地方政府为公益性项目发展举借，需地方政府通过财政资金偿还的债务。包括：纳入政府债务管理的非政府债券形式的存量债务；通过发行地方政府债券形成的债务；《预算法》实施后在国务院批准的政府债务限额内举借并以财政资金偿还的外债转贷债务。</t>
  </si>
  <si>
    <t>预算绩效</t>
  </si>
  <si>
    <t>以“预算”为对象开展的绩效管理，也就是将绩效管理理念和绩效管理方法贯穿于预算编制、执行、监督的全过程，并实现与预算管理有机融合的一种预算管理模式。预算绩效管理是政府绩效管理的重要组成部分，强化政府预算为民服务的理念，强调预算支出的责任和效率，要求在预算编制、执行、监督的全过程中更加关注预算资金的产出和结果，要求政府部门不断改进服务水平和质量，花尽量少的资金、办尽量多的实事，向社会公众提供更多、更好的公共产品和公共服务，使政府行为更加务实、高效。预算绩效管理的表现形式是四个环节紧密相连，即绩效目标管理、绩效跟踪监控、绩效评价实施、评价结果运用的有机统一，一环扣一环，形成封闭运行的预算管理闭环。</t>
  </si>
</sst>
</file>

<file path=xl/styles.xml><?xml version="1.0" encoding="utf-8"?>
<styleSheet xmlns="http://schemas.openxmlformats.org/spreadsheetml/2006/main">
  <numFmts count="32">
    <numFmt numFmtId="176" formatCode="yy\.mm\.dd"/>
    <numFmt numFmtId="177" formatCode="&quot;$&quot;#,##0_);[Red]\(&quot;$&quot;#,##0\)"/>
    <numFmt numFmtId="178" formatCode="\$#,##0;\(\$#,##0\)"/>
    <numFmt numFmtId="179" formatCode="#,##0.0_);\(#,##0.0\)"/>
    <numFmt numFmtId="180" formatCode="_-&quot;$&quot;\ * #,##0.00_-;_-&quot;$&quot;\ * #,##0.00\-;_-&quot;$&quot;\ * &quot;-&quot;??_-;_-@_-"/>
    <numFmt numFmtId="181" formatCode="0.0"/>
    <numFmt numFmtId="182" formatCode="_(&quot;$&quot;* #,##0_);_(&quot;$&quot;* \(#,##0\);_(&quot;$&quot;* &quot;-&quot;_);_(@_)"/>
    <numFmt numFmtId="183" formatCode="\$#,##0.00;\(\$#,##0.00\)"/>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 numFmtId="184" formatCode="0.0%"/>
    <numFmt numFmtId="185" formatCode="_(* #,##0.00_);_(* \(#,##0.00\);_(* &quot;-&quot;??_);_(@_)"/>
    <numFmt numFmtId="186" formatCode="_-* #,##0_-;\-* #,##0_-;_-* &quot;-&quot;_-;_-@_-"/>
    <numFmt numFmtId="187" formatCode="0_ "/>
    <numFmt numFmtId="188" formatCode="#,##0.000000"/>
    <numFmt numFmtId="189" formatCode="#\ ??/??"/>
    <numFmt numFmtId="190" formatCode="#,##0.00_);[Red]\(#,##0.00\)"/>
    <numFmt numFmtId="191" formatCode="0\.0,&quot;0&quot;"/>
    <numFmt numFmtId="192" formatCode="_-&quot;$&quot;\ * #,##0_-;_-&quot;$&quot;\ * #,##0\-;_-&quot;$&quot;\ * &quot;-&quot;_-;_-@_-"/>
    <numFmt numFmtId="193" formatCode="_ * #,##0_ ;_ * \-#,##0_ ;_ * &quot;-&quot;??_ ;_ @_ "/>
    <numFmt numFmtId="194" formatCode="_-* #,##0.00_-;\-* #,##0.00_-;_-* &quot;-&quot;??_-;_-@_-"/>
    <numFmt numFmtId="195" formatCode="_(&quot;$&quot;* #,##0.00_);_(&quot;$&quot;* \(#,##0.00\);_(&quot;$&quot;* &quot;-&quot;??_);_(@_)"/>
    <numFmt numFmtId="196" formatCode="#,##0_ "/>
    <numFmt numFmtId="197" formatCode="&quot;$&quot;#,##0.00_);[Red]\(&quot;$&quot;#,##0.00\)"/>
    <numFmt numFmtId="198" formatCode="&quot;$&quot;\ #,##0_-;[Red]&quot;$&quot;\ #,##0\-"/>
    <numFmt numFmtId="199" formatCode="&quot;$&quot;\ #,##0.00_-;[Red]&quot;$&quot;\ #,##0.00\-"/>
    <numFmt numFmtId="200" formatCode="0.00_ "/>
    <numFmt numFmtId="201" formatCode="_(* #,##0_);_(* \(#,##0\);_(* &quot;-&quot;_);_(@_)"/>
    <numFmt numFmtId="202" formatCode="#,##0_ ;[Red]\-#,##0\ "/>
    <numFmt numFmtId="203" formatCode="#,##0;\(#,##0\)"/>
  </numFmts>
  <fonts count="137">
    <font>
      <sz val="11"/>
      <color indexed="8"/>
      <name val="宋体"/>
      <charset val="134"/>
    </font>
    <font>
      <sz val="11"/>
      <color theme="1"/>
      <name val="宋体"/>
      <charset val="134"/>
      <scheme val="minor"/>
    </font>
    <font>
      <sz val="20"/>
      <name val="方正小标宋简体"/>
      <charset val="134"/>
    </font>
    <font>
      <b/>
      <sz val="14"/>
      <name val="宋体"/>
      <charset val="134"/>
      <scheme val="minor"/>
    </font>
    <font>
      <b/>
      <sz val="14"/>
      <color theme="1"/>
      <name val="宋体"/>
      <charset val="134"/>
      <scheme val="minor"/>
    </font>
    <font>
      <sz val="12"/>
      <name val="宋体"/>
      <charset val="134"/>
      <scheme val="minor"/>
    </font>
    <font>
      <b/>
      <sz val="10"/>
      <name val="宋体"/>
      <charset val="134"/>
    </font>
    <font>
      <sz val="9"/>
      <color rgb="FF000000"/>
      <name val="宋体"/>
      <charset val="134"/>
    </font>
    <font>
      <sz val="10"/>
      <name val="宋体"/>
      <charset val="134"/>
    </font>
    <font>
      <sz val="20"/>
      <color indexed="8"/>
      <name val="方正小标宋简体"/>
      <charset val="134"/>
    </font>
    <font>
      <b/>
      <sz val="14"/>
      <color indexed="8"/>
      <name val="宋体"/>
      <charset val="134"/>
    </font>
    <font>
      <sz val="14"/>
      <color indexed="8"/>
      <name val="宋体"/>
      <charset val="134"/>
    </font>
    <font>
      <b/>
      <sz val="9"/>
      <color rgb="FF000000"/>
      <name val="宋体"/>
      <charset val="134"/>
    </font>
    <font>
      <sz val="12"/>
      <color rgb="FF000000"/>
      <name val="宋体"/>
      <charset val="134"/>
      <scheme val="minor"/>
    </font>
    <font>
      <sz val="12"/>
      <color indexed="8"/>
      <name val="宋体"/>
      <charset val="134"/>
      <scheme val="minor"/>
    </font>
    <font>
      <sz val="12"/>
      <color indexed="8"/>
      <name val="宋体"/>
      <charset val="134"/>
    </font>
    <font>
      <sz val="14"/>
      <color indexed="8"/>
      <name val="宋体"/>
      <charset val="134"/>
      <scheme val="minor"/>
    </font>
    <font>
      <sz val="11"/>
      <color indexed="8"/>
      <name val="宋体"/>
      <charset val="134"/>
      <scheme val="minor"/>
    </font>
    <font>
      <b/>
      <sz val="20"/>
      <name val="SimSun"/>
      <charset val="134"/>
    </font>
    <font>
      <sz val="11"/>
      <name val="SimSun"/>
      <charset val="134"/>
    </font>
    <font>
      <b/>
      <sz val="14"/>
      <name val="SimSun"/>
      <charset val="134"/>
    </font>
    <font>
      <sz val="14"/>
      <name val="SimSun"/>
      <charset val="134"/>
    </font>
    <font>
      <sz val="12"/>
      <name val="SimSun"/>
      <charset val="134"/>
    </font>
    <font>
      <b/>
      <sz val="11"/>
      <name val="宋体"/>
      <charset val="134"/>
      <scheme val="minor"/>
    </font>
    <font>
      <b/>
      <sz val="14"/>
      <name val="宋体"/>
      <charset val="134"/>
    </font>
    <font>
      <sz val="14"/>
      <name val="宋体"/>
      <charset val="134"/>
    </font>
    <font>
      <b/>
      <sz val="11"/>
      <color indexed="8"/>
      <name val="宋体"/>
      <charset val="134"/>
      <scheme val="minor"/>
    </font>
    <font>
      <b/>
      <sz val="15"/>
      <name val="SimSun"/>
      <charset val="134"/>
    </font>
    <font>
      <sz val="9"/>
      <name val="SimSun"/>
      <charset val="134"/>
    </font>
    <font>
      <b/>
      <sz val="9"/>
      <name val="SimSun"/>
      <charset val="134"/>
    </font>
    <font>
      <b/>
      <sz val="11"/>
      <name val="SimSun"/>
      <charset val="134"/>
    </font>
    <font>
      <sz val="12"/>
      <name val="宋体"/>
      <charset val="134"/>
    </font>
    <font>
      <sz val="14"/>
      <name val="MS Serif"/>
      <charset val="134"/>
    </font>
    <font>
      <sz val="14"/>
      <name val="Times New Roman"/>
      <charset val="134"/>
    </font>
    <font>
      <b/>
      <sz val="20"/>
      <name val="方正小标宋简体"/>
      <charset val="134"/>
    </font>
    <font>
      <sz val="14"/>
      <name val="宋体"/>
      <charset val="134"/>
      <scheme val="minor"/>
    </font>
    <font>
      <sz val="11"/>
      <name val="宋体"/>
      <charset val="134"/>
    </font>
    <font>
      <sz val="20"/>
      <color rgb="FF000000"/>
      <name val="方正小标宋简体"/>
      <charset val="134"/>
    </font>
    <font>
      <b/>
      <sz val="12"/>
      <name val="宋体"/>
      <charset val="134"/>
    </font>
    <font>
      <sz val="16"/>
      <name val="宋体"/>
      <charset val="134"/>
    </font>
    <font>
      <sz val="16"/>
      <color indexed="8"/>
      <name val="方正小标宋简体"/>
      <charset val="134"/>
    </font>
    <font>
      <sz val="16"/>
      <color indexed="8"/>
      <name val="宋体"/>
      <charset val="134"/>
    </font>
    <font>
      <b/>
      <sz val="16"/>
      <name val="宋体"/>
      <charset val="134"/>
    </font>
    <font>
      <sz val="14"/>
      <color rgb="FF000000"/>
      <name val="宋体"/>
      <charset val="134"/>
    </font>
    <font>
      <sz val="14"/>
      <color theme="1"/>
      <name val="宋体"/>
      <charset val="134"/>
    </font>
    <font>
      <sz val="20"/>
      <color indexed="8"/>
      <name val="华文中宋"/>
      <charset val="134"/>
    </font>
    <font>
      <b/>
      <sz val="11"/>
      <name val="宋体"/>
      <charset val="134"/>
    </font>
    <font>
      <sz val="14"/>
      <color theme="1"/>
      <name val="宋体"/>
      <charset val="134"/>
      <scheme val="minor"/>
    </font>
    <font>
      <sz val="20"/>
      <color indexed="8"/>
      <name val="宋体"/>
      <charset val="134"/>
    </font>
    <font>
      <sz val="18"/>
      <color indexed="8"/>
      <name val="方正小标宋简体"/>
      <charset val="134"/>
    </font>
    <font>
      <sz val="20"/>
      <color theme="1"/>
      <name val="方正小标宋简体"/>
      <charset val="134"/>
    </font>
    <font>
      <b/>
      <sz val="14"/>
      <name val="黑体"/>
      <charset val="134"/>
    </font>
    <font>
      <sz val="14"/>
      <color indexed="9"/>
      <name val="宋体"/>
      <charset val="134"/>
    </font>
    <font>
      <sz val="12"/>
      <name val="仿宋_GB2312"/>
      <charset val="134"/>
    </font>
    <font>
      <sz val="20"/>
      <color theme="1"/>
      <name val="方正小标宋_GBK"/>
      <charset val="134"/>
    </font>
    <font>
      <b/>
      <sz val="12"/>
      <color theme="1"/>
      <name val="宋体"/>
      <charset val="134"/>
      <scheme val="minor"/>
    </font>
    <font>
      <sz val="12"/>
      <color theme="1"/>
      <name val="宋体"/>
      <charset val="134"/>
      <scheme val="minor"/>
    </font>
    <font>
      <sz val="14"/>
      <name val="Arial"/>
      <charset val="134"/>
    </font>
    <font>
      <b/>
      <sz val="18"/>
      <color indexed="8"/>
      <name val="方正小标宋简体"/>
      <charset val="134"/>
    </font>
    <font>
      <b/>
      <sz val="14"/>
      <name val="Arial"/>
      <charset val="134"/>
    </font>
    <font>
      <b/>
      <sz val="14"/>
      <color theme="1"/>
      <name val="宋体"/>
      <charset val="134"/>
    </font>
    <font>
      <sz val="14"/>
      <color indexed="10"/>
      <name val="宋体"/>
      <charset val="134"/>
    </font>
    <font>
      <sz val="12"/>
      <color rgb="FFFF0000"/>
      <name val="宋体"/>
      <charset val="134"/>
    </font>
    <font>
      <sz val="12"/>
      <color indexed="9"/>
      <name val="宋体"/>
      <charset val="134"/>
    </font>
    <font>
      <b/>
      <sz val="11"/>
      <color theme="3"/>
      <name val="宋体"/>
      <charset val="134"/>
      <scheme val="minor"/>
    </font>
    <font>
      <sz val="10"/>
      <name val="仿宋_GB2312"/>
      <charset val="134"/>
    </font>
    <font>
      <sz val="10"/>
      <name val="Arial"/>
      <charset val="134"/>
    </font>
    <font>
      <b/>
      <sz val="18"/>
      <color theme="3"/>
      <name val="宋体"/>
      <charset val="134"/>
      <scheme val="minor"/>
    </font>
    <font>
      <sz val="11"/>
      <color indexed="9"/>
      <name val="宋体"/>
      <charset val="134"/>
    </font>
    <font>
      <u/>
      <sz val="11"/>
      <color rgb="FF0000FF"/>
      <name val="宋体"/>
      <charset val="0"/>
      <scheme val="minor"/>
    </font>
    <font>
      <sz val="11"/>
      <color indexed="20"/>
      <name val="宋体"/>
      <charset val="134"/>
    </font>
    <font>
      <sz val="11"/>
      <color theme="0"/>
      <name val="宋体"/>
      <charset val="0"/>
      <scheme val="minor"/>
    </font>
    <font>
      <b/>
      <sz val="13"/>
      <color indexed="56"/>
      <name val="宋体"/>
      <charset val="134"/>
    </font>
    <font>
      <b/>
      <sz val="13"/>
      <color theme="3"/>
      <name val="宋体"/>
      <charset val="134"/>
      <scheme val="minor"/>
    </font>
    <font>
      <sz val="11"/>
      <color rgb="FF3F3F76"/>
      <name val="宋体"/>
      <charset val="0"/>
      <scheme val="minor"/>
    </font>
    <font>
      <sz val="11"/>
      <color rgb="FFFF0000"/>
      <name val="宋体"/>
      <charset val="0"/>
      <scheme val="minor"/>
    </font>
    <font>
      <sz val="11"/>
      <color indexed="62"/>
      <name val="宋体"/>
      <charset val="134"/>
    </font>
    <font>
      <sz val="10"/>
      <name val="MS Sans Serif"/>
      <charset val="134"/>
    </font>
    <font>
      <b/>
      <sz val="11"/>
      <color indexed="56"/>
      <name val="宋体"/>
      <charset val="134"/>
    </font>
    <font>
      <sz val="11"/>
      <color indexed="52"/>
      <name val="宋体"/>
      <charset val="134"/>
    </font>
    <font>
      <sz val="11"/>
      <color theme="1"/>
      <name val="宋体"/>
      <charset val="0"/>
      <scheme val="minor"/>
    </font>
    <font>
      <b/>
      <sz val="18"/>
      <color indexed="56"/>
      <name val="宋体"/>
      <charset val="134"/>
    </font>
    <font>
      <b/>
      <sz val="12"/>
      <name val="Arial"/>
      <charset val="134"/>
    </font>
    <font>
      <b/>
      <sz val="11"/>
      <color indexed="63"/>
      <name val="宋体"/>
      <charset val="134"/>
    </font>
    <font>
      <b/>
      <sz val="11"/>
      <color rgb="FFFFFFFF"/>
      <name val="宋体"/>
      <charset val="0"/>
      <scheme val="minor"/>
    </font>
    <font>
      <b/>
      <sz val="15"/>
      <color theme="3"/>
      <name val="宋体"/>
      <charset val="134"/>
      <scheme val="minor"/>
    </font>
    <font>
      <i/>
      <sz val="11"/>
      <color indexed="23"/>
      <name val="宋体"/>
      <charset val="134"/>
    </font>
    <font>
      <b/>
      <sz val="15"/>
      <color indexed="56"/>
      <name val="宋体"/>
      <charset val="134"/>
    </font>
    <font>
      <b/>
      <sz val="11"/>
      <color indexed="9"/>
      <name val="宋体"/>
      <charset val="134"/>
    </font>
    <font>
      <sz val="10"/>
      <color indexed="8"/>
      <name val="MS Sans Serif"/>
      <charset val="134"/>
    </font>
    <font>
      <b/>
      <sz val="18"/>
      <color indexed="54"/>
      <name val="宋体"/>
      <charset val="134"/>
    </font>
    <font>
      <b/>
      <sz val="11"/>
      <color indexed="8"/>
      <name val="宋体"/>
      <charset val="134"/>
    </font>
    <font>
      <sz val="12"/>
      <color indexed="16"/>
      <name val="宋体"/>
      <charset val="134"/>
    </font>
    <font>
      <sz val="8"/>
      <name val="Times New Roman"/>
      <charset val="134"/>
    </font>
    <font>
      <sz val="10"/>
      <name val="Geneva"/>
      <charset val="134"/>
    </font>
    <font>
      <sz val="11"/>
      <color indexed="17"/>
      <name val="宋体"/>
      <charset val="134"/>
    </font>
    <font>
      <sz val="11"/>
      <color indexed="60"/>
      <name val="宋体"/>
      <charset val="134"/>
    </font>
    <font>
      <sz val="12"/>
      <color indexed="17"/>
      <name val="宋体"/>
      <charset val="134"/>
    </font>
    <font>
      <b/>
      <sz val="10"/>
      <name val="Tms Rmn"/>
      <charset val="134"/>
    </font>
    <font>
      <sz val="10"/>
      <name val="Helv"/>
      <charset val="134"/>
    </font>
    <font>
      <sz val="12"/>
      <color indexed="20"/>
      <name val="宋体"/>
      <charset val="134"/>
    </font>
    <font>
      <b/>
      <sz val="10"/>
      <name val="MS Sans Serif"/>
      <charset val="134"/>
    </font>
    <font>
      <b/>
      <sz val="11"/>
      <color indexed="52"/>
      <name val="宋体"/>
      <charset val="134"/>
    </font>
    <font>
      <b/>
      <sz val="11"/>
      <color rgb="FFFA7D00"/>
      <name val="宋体"/>
      <charset val="0"/>
      <scheme val="minor"/>
    </font>
    <font>
      <b/>
      <sz val="11"/>
      <color rgb="FF3F3F3F"/>
      <name val="宋体"/>
      <charset val="0"/>
      <scheme val="minor"/>
    </font>
    <font>
      <sz val="11"/>
      <color rgb="FF9C0006"/>
      <name val="宋体"/>
      <charset val="0"/>
      <scheme val="minor"/>
    </font>
    <font>
      <i/>
      <sz val="11"/>
      <color rgb="FF7F7F7F"/>
      <name val="宋体"/>
      <charset val="0"/>
      <scheme val="minor"/>
    </font>
    <font>
      <b/>
      <sz val="9"/>
      <name val="Arial"/>
      <charset val="134"/>
    </font>
    <font>
      <u/>
      <sz val="11"/>
      <color rgb="FF800080"/>
      <name val="宋体"/>
      <charset val="0"/>
      <scheme val="minor"/>
    </font>
    <font>
      <sz val="11"/>
      <color rgb="FFFA7D00"/>
      <name val="宋体"/>
      <charset val="0"/>
      <scheme val="minor"/>
    </font>
    <font>
      <b/>
      <sz val="11"/>
      <color theme="1"/>
      <name val="宋体"/>
      <charset val="0"/>
      <scheme val="minor"/>
    </font>
    <font>
      <b/>
      <sz val="14"/>
      <name val="楷体"/>
      <charset val="134"/>
    </font>
    <font>
      <b/>
      <sz val="10"/>
      <color indexed="9"/>
      <name val="宋体"/>
      <charset val="134"/>
    </font>
    <font>
      <sz val="11"/>
      <color rgb="FF006100"/>
      <name val="宋体"/>
      <charset val="0"/>
      <scheme val="minor"/>
    </font>
    <font>
      <sz val="10"/>
      <name val="楷体"/>
      <charset val="134"/>
    </font>
    <font>
      <sz val="11"/>
      <color rgb="FF9C6500"/>
      <name val="宋体"/>
      <charset val="0"/>
      <scheme val="minor"/>
    </font>
    <font>
      <b/>
      <sz val="12"/>
      <color indexed="8"/>
      <name val="宋体"/>
      <charset val="134"/>
    </font>
    <font>
      <sz val="8"/>
      <name val="Arial"/>
      <charset val="134"/>
    </font>
    <font>
      <sz val="11"/>
      <color indexed="10"/>
      <name val="宋体"/>
      <charset val="134"/>
    </font>
    <font>
      <sz val="9"/>
      <name val="微软雅黑"/>
      <charset val="134"/>
    </font>
    <font>
      <b/>
      <sz val="13"/>
      <color indexed="54"/>
      <name val="宋体"/>
      <charset val="134"/>
    </font>
    <font>
      <sz val="7"/>
      <name val="Small Fonts"/>
      <charset val="134"/>
    </font>
    <font>
      <b/>
      <sz val="15"/>
      <color indexed="54"/>
      <name val="宋体"/>
      <charset val="134"/>
    </font>
    <font>
      <sz val="10"/>
      <name val="Times New Roman"/>
      <charset val="134"/>
    </font>
    <font>
      <b/>
      <sz val="10"/>
      <name val="Arial"/>
      <charset val="134"/>
    </font>
    <font>
      <b/>
      <sz val="11"/>
      <color indexed="54"/>
      <name val="宋体"/>
      <charset val="134"/>
    </font>
    <font>
      <sz val="12"/>
      <color indexed="9"/>
      <name val="Helv"/>
      <charset val="134"/>
    </font>
    <font>
      <sz val="12"/>
      <name val="Times New Roman"/>
      <charset val="134"/>
    </font>
    <font>
      <sz val="9"/>
      <name val="宋体"/>
      <charset val="134"/>
    </font>
    <font>
      <u/>
      <sz val="12"/>
      <color indexed="12"/>
      <name val="宋体"/>
      <charset val="134"/>
    </font>
    <font>
      <sz val="12"/>
      <name val="Helv"/>
      <charset val="134"/>
    </font>
    <font>
      <sz val="12"/>
      <name val="Courier"/>
      <charset val="134"/>
    </font>
    <font>
      <u/>
      <sz val="12"/>
      <color indexed="36"/>
      <name val="宋体"/>
      <charset val="134"/>
    </font>
    <font>
      <u/>
      <sz val="11"/>
      <color indexed="52"/>
      <name val="宋体"/>
      <charset val="134"/>
    </font>
    <font>
      <b/>
      <sz val="18"/>
      <color indexed="62"/>
      <name val="宋体"/>
      <charset val="134"/>
    </font>
    <font>
      <b/>
      <sz val="8"/>
      <color indexed="9"/>
      <name val="宋体"/>
      <charset val="134"/>
    </font>
    <font>
      <u/>
      <sz val="10"/>
      <color indexed="12"/>
      <name val="Times"/>
      <charset val="134"/>
    </font>
  </fonts>
  <fills count="69">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54"/>
        <bgColor indexed="64"/>
      </patternFill>
    </fill>
    <fill>
      <patternFill patternType="solid">
        <fgColor indexed="49"/>
        <bgColor indexed="64"/>
      </patternFill>
    </fill>
    <fill>
      <patternFill patternType="solid">
        <fgColor indexed="31"/>
        <bgColor indexed="64"/>
      </patternFill>
    </fill>
    <fill>
      <patternFill patternType="solid">
        <fgColor indexed="42"/>
        <bgColor indexed="64"/>
      </patternFill>
    </fill>
    <fill>
      <patternFill patternType="solid">
        <fgColor indexed="46"/>
        <bgColor indexed="64"/>
      </patternFill>
    </fill>
    <fill>
      <patternFill patternType="solid">
        <fgColor theme="9" tint="0.399975585192419"/>
        <bgColor indexed="64"/>
      </patternFill>
    </fill>
    <fill>
      <patternFill patternType="solid">
        <fgColor theme="4"/>
        <bgColor indexed="64"/>
      </patternFill>
    </fill>
    <fill>
      <patternFill patternType="solid">
        <fgColor indexed="22"/>
        <bgColor indexed="64"/>
      </patternFill>
    </fill>
    <fill>
      <patternFill patternType="solid">
        <fgColor rgb="FFFFCC99"/>
        <bgColor indexed="64"/>
      </patternFill>
    </fill>
    <fill>
      <patternFill patternType="solid">
        <fgColor theme="5" tint="0.399975585192419"/>
        <bgColor indexed="64"/>
      </patternFill>
    </fill>
    <fill>
      <patternFill patternType="solid">
        <fgColor indexed="47"/>
        <bgColor indexed="64"/>
      </patternFill>
    </fill>
    <fill>
      <patternFill patternType="solid">
        <fgColor theme="6" tint="0.799981688894314"/>
        <bgColor indexed="64"/>
      </patternFill>
    </fill>
    <fill>
      <patternFill patternType="solid">
        <fgColor indexed="52"/>
        <bgColor indexed="64"/>
      </patternFill>
    </fill>
    <fill>
      <patternFill patternType="solid">
        <fgColor rgb="FFFFFFCC"/>
        <bgColor indexed="64"/>
      </patternFill>
    </fill>
    <fill>
      <patternFill patternType="solid">
        <fgColor theme="5"/>
        <bgColor indexed="64"/>
      </patternFill>
    </fill>
    <fill>
      <patternFill patternType="solid">
        <fgColor theme="8"/>
        <bgColor indexed="64"/>
      </patternFill>
    </fill>
    <fill>
      <patternFill patternType="solid">
        <fgColor rgb="FFA5A5A5"/>
        <bgColor indexed="64"/>
      </patternFill>
    </fill>
    <fill>
      <patternFill patternType="solid">
        <fgColor indexed="55"/>
        <bgColor indexed="64"/>
      </patternFill>
    </fill>
    <fill>
      <patternFill patternType="solid">
        <fgColor indexed="27"/>
        <bgColor indexed="64"/>
      </patternFill>
    </fill>
    <fill>
      <patternFill patternType="solid">
        <fgColor indexed="26"/>
        <bgColor indexed="64"/>
      </patternFill>
    </fill>
    <fill>
      <patternFill patternType="solid">
        <fgColor indexed="10"/>
        <bgColor indexed="64"/>
      </patternFill>
    </fill>
    <fill>
      <patternFill patternType="solid">
        <fgColor indexed="11"/>
        <bgColor indexed="64"/>
      </patternFill>
    </fill>
    <fill>
      <patternFill patternType="solid">
        <fgColor indexed="45"/>
        <bgColor indexed="64"/>
      </patternFill>
    </fill>
    <fill>
      <patternFill patternType="solid">
        <fgColor indexed="44"/>
        <bgColor indexed="64"/>
      </patternFill>
    </fill>
    <fill>
      <patternFill patternType="solid">
        <fgColor indexed="43"/>
        <bgColor indexed="64"/>
      </patternFill>
    </fill>
    <fill>
      <patternFill patternType="gray0625"/>
    </fill>
    <fill>
      <patternFill patternType="solid">
        <fgColor indexed="29"/>
        <bgColor indexed="64"/>
      </patternFill>
    </fill>
    <fill>
      <patternFill patternType="solid">
        <fgColor indexed="36"/>
        <bgColor indexed="64"/>
      </patternFill>
    </fill>
    <fill>
      <patternFill patternType="solid">
        <fgColor theme="6" tint="0.599993896298105"/>
        <bgColor indexed="64"/>
      </patternFill>
    </fill>
    <fill>
      <patternFill patternType="solid">
        <fgColor rgb="FFF2F2F2"/>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rgb="FFFFC7CE"/>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rgb="FFC6EFCE"/>
        <bgColor indexed="64"/>
      </patternFill>
    </fill>
    <fill>
      <patternFill patternType="solid">
        <fgColor theme="8" tint="0.799981688894314"/>
        <bgColor indexed="64"/>
      </patternFill>
    </fill>
    <fill>
      <patternFill patternType="solid">
        <fgColor rgb="FFFFEB9C"/>
        <bgColor indexed="64"/>
      </patternFill>
    </fill>
    <fill>
      <patternFill patternType="lightUp">
        <fgColor indexed="9"/>
        <bgColor indexed="29"/>
      </patternFill>
    </fill>
    <fill>
      <patternFill patternType="solid">
        <fgColor theme="6"/>
        <bgColor indexed="64"/>
      </patternFill>
    </fill>
    <fill>
      <patternFill patternType="solid">
        <fgColor theme="4"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indexed="25"/>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indexed="57"/>
        <bgColor indexed="64"/>
      </patternFill>
    </fill>
    <fill>
      <patternFill patternType="solid">
        <fgColor indexed="30"/>
        <bgColor indexed="64"/>
      </patternFill>
    </fill>
    <fill>
      <patternFill patternType="mediumGray">
        <fgColor indexed="22"/>
      </patternFill>
    </fill>
    <fill>
      <patternFill patternType="solid">
        <fgColor indexed="40"/>
        <bgColor indexed="64"/>
      </patternFill>
    </fill>
    <fill>
      <patternFill patternType="solid">
        <fgColor indexed="51"/>
        <bgColor indexed="64"/>
      </patternFill>
    </fill>
    <fill>
      <patternFill patternType="solid">
        <fgColor indexed="14"/>
        <bgColor indexed="64"/>
      </patternFill>
    </fill>
    <fill>
      <patternFill patternType="solid">
        <fgColor indexed="12"/>
        <bgColor indexed="64"/>
      </patternFill>
    </fill>
    <fill>
      <patternFill patternType="lightUp">
        <fgColor indexed="9"/>
        <bgColor indexed="55"/>
      </patternFill>
    </fill>
    <fill>
      <patternFill patternType="solid">
        <fgColor indexed="15"/>
        <bgColor indexed="64"/>
      </patternFill>
    </fill>
    <fill>
      <patternFill patternType="lightUp">
        <fgColor indexed="9"/>
        <bgColor indexed="22"/>
      </patternFill>
    </fill>
    <fill>
      <patternFill patternType="solid">
        <fgColor indexed="53"/>
        <bgColor indexed="64"/>
      </patternFill>
    </fill>
    <fill>
      <patternFill patternType="solid">
        <fgColor indexed="62"/>
        <bgColor indexed="64"/>
      </patternFill>
    </fill>
    <fill>
      <patternFill patternType="solid">
        <fgColor indexed="48"/>
        <bgColor indexed="64"/>
      </patternFill>
    </fill>
  </fills>
  <borders count="39">
    <border>
      <left/>
      <right/>
      <top/>
      <bottom/>
      <diagonal/>
    </border>
    <border>
      <left style="thin">
        <color auto="1"/>
      </left>
      <right style="thin">
        <color auto="1"/>
      </right>
      <top style="thin">
        <color auto="1"/>
      </top>
      <bottom style="thin">
        <color auto="1"/>
      </bottom>
      <diagonal/>
    </border>
    <border>
      <left style="thin">
        <color rgb="FF000000"/>
      </left>
      <right/>
      <top style="thin">
        <color auto="1"/>
      </top>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style="thin">
        <color indexed="8"/>
      </left>
      <right/>
      <top/>
      <bottom style="thin">
        <color indexed="8"/>
      </bottom>
      <diagonal/>
    </border>
    <border>
      <left/>
      <right/>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top/>
      <bottom style="medium">
        <color theme="4" tint="0.499984740745262"/>
      </bottom>
      <diagonal/>
    </border>
    <border>
      <left/>
      <right/>
      <top/>
      <bottom style="thick">
        <color indexed="2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medium">
        <color auto="1"/>
      </bottom>
      <diagonal/>
    </border>
    <border>
      <left/>
      <right/>
      <top style="thin">
        <color indexed="11"/>
      </top>
      <bottom style="double">
        <color indexed="11"/>
      </bottom>
      <diagonal/>
    </border>
    <border>
      <left style="thin">
        <color rgb="FF3F3F3F"/>
      </left>
      <right style="thin">
        <color rgb="FF3F3F3F"/>
      </right>
      <top style="thin">
        <color rgb="FF3F3F3F"/>
      </top>
      <bottom style="thin">
        <color rgb="FF3F3F3F"/>
      </bottom>
      <diagonal/>
    </border>
    <border>
      <left/>
      <right/>
      <top style="medium">
        <color auto="1"/>
      </top>
      <bottom style="medium">
        <color auto="1"/>
      </bottom>
      <diagonal/>
    </border>
    <border>
      <left/>
      <right/>
      <top/>
      <bottom style="double">
        <color rgb="FFFF8001"/>
      </bottom>
      <diagonal/>
    </border>
    <border>
      <left/>
      <right/>
      <top style="thin">
        <color theme="4"/>
      </top>
      <bottom style="double">
        <color theme="4"/>
      </bottom>
      <diagonal/>
    </border>
    <border>
      <left/>
      <right/>
      <top style="medium">
        <color indexed="9"/>
      </top>
      <bottom style="medium">
        <color indexed="9"/>
      </bottom>
      <diagonal/>
    </border>
    <border>
      <left/>
      <right/>
      <top/>
      <bottom style="thick">
        <color indexed="43"/>
      </bottom>
      <diagonal/>
    </border>
    <border>
      <left/>
      <right/>
      <top/>
      <bottom style="thick">
        <color indexed="11"/>
      </bottom>
      <diagonal/>
    </border>
    <border>
      <left/>
      <right/>
      <top/>
      <bottom style="medium">
        <color indexed="43"/>
      </bottom>
      <diagonal/>
    </border>
  </borders>
  <cellStyleXfs count="1330">
    <xf numFmtId="0" fontId="0" fillId="0" borderId="0">
      <alignment vertical="center"/>
    </xf>
    <xf numFmtId="42" fontId="1" fillId="0" borderId="0" applyFont="0" applyFill="0" applyBorder="0" applyAlignment="0" applyProtection="0">
      <alignment vertical="center"/>
    </xf>
    <xf numFmtId="0" fontId="68" fillId="24" borderId="0" applyNumberFormat="0" applyBorder="0" applyAlignment="0" applyProtection="0">
      <alignment vertical="center"/>
    </xf>
    <xf numFmtId="0" fontId="74" fillId="12" borderId="17" applyNumberFormat="0" applyAlignment="0" applyProtection="0">
      <alignment vertical="center"/>
    </xf>
    <xf numFmtId="0" fontId="80" fillId="15" borderId="0" applyNumberFormat="0" applyBorder="0" applyAlignment="0" applyProtection="0">
      <alignment vertical="center"/>
    </xf>
    <xf numFmtId="0" fontId="0" fillId="0" borderId="0">
      <alignment vertical="center"/>
    </xf>
    <xf numFmtId="0" fontId="0" fillId="0" borderId="0">
      <alignment vertical="center"/>
    </xf>
    <xf numFmtId="0" fontId="79" fillId="0" borderId="21" applyNumberFormat="0" applyFill="0" applyAlignment="0" applyProtection="0">
      <alignment vertical="center"/>
    </xf>
    <xf numFmtId="44" fontId="1" fillId="0" borderId="0" applyFont="0" applyFill="0" applyBorder="0" applyAlignment="0" applyProtection="0">
      <alignment vertical="center"/>
    </xf>
    <xf numFmtId="9" fontId="31" fillId="0" borderId="0" applyFont="0" applyFill="0" applyBorder="0" applyAlignment="0" applyProtection="0">
      <alignment vertical="center"/>
    </xf>
    <xf numFmtId="0" fontId="93" fillId="0" borderId="0">
      <alignment horizontal="center" vertical="center" wrapText="1"/>
      <protection locked="0"/>
    </xf>
    <xf numFmtId="0" fontId="95" fillId="7" borderId="0" applyNumberFormat="0" applyBorder="0" applyAlignment="0" applyProtection="0">
      <alignment vertical="center"/>
    </xf>
    <xf numFmtId="0" fontId="31" fillId="0" borderId="0">
      <alignment vertical="center"/>
    </xf>
    <xf numFmtId="0" fontId="15" fillId="11" borderId="0" applyNumberFormat="0" applyBorder="0" applyAlignment="0" applyProtection="0">
      <alignment vertical="center"/>
    </xf>
    <xf numFmtId="41" fontId="1" fillId="0" borderId="0" applyFont="0" applyFill="0" applyBorder="0" applyAlignment="0" applyProtection="0">
      <alignment vertical="center"/>
    </xf>
    <xf numFmtId="0" fontId="98" fillId="29" borderId="5">
      <alignment vertical="center"/>
      <protection locked="0"/>
    </xf>
    <xf numFmtId="0" fontId="68" fillId="31" borderId="0" applyNumberFormat="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0" fontId="0" fillId="0" borderId="0">
      <alignment vertical="center"/>
    </xf>
    <xf numFmtId="0" fontId="80" fillId="32" borderId="0" applyNumberFormat="0" applyBorder="0" applyAlignment="0" applyProtection="0">
      <alignment vertical="center"/>
    </xf>
    <xf numFmtId="0" fontId="102" fillId="11" borderId="19" applyNumberFormat="0" applyAlignment="0" applyProtection="0">
      <alignment vertical="center"/>
    </xf>
    <xf numFmtId="0" fontId="105" fillId="37" borderId="0" applyNumberFormat="0" applyBorder="0" applyAlignment="0" applyProtection="0">
      <alignment vertical="center"/>
    </xf>
    <xf numFmtId="0" fontId="69" fillId="0" borderId="0" applyNumberFormat="0" applyFill="0" applyBorder="0" applyAlignment="0" applyProtection="0">
      <alignment vertical="center"/>
    </xf>
    <xf numFmtId="176" fontId="66" fillId="0" borderId="18" applyFill="0" applyProtection="0">
      <alignment horizontal="right" vertical="center"/>
    </xf>
    <xf numFmtId="0" fontId="68" fillId="16" borderId="0" applyNumberFormat="0" applyBorder="0" applyAlignment="0" applyProtection="0">
      <alignment vertical="center"/>
    </xf>
    <xf numFmtId="0" fontId="71" fillId="35" borderId="0" applyNumberFormat="0" applyBorder="0" applyAlignment="0" applyProtection="0">
      <alignment vertical="center"/>
    </xf>
    <xf numFmtId="9" fontId="31" fillId="0" borderId="0" applyFont="0" applyFill="0" applyBorder="0" applyAlignment="0" applyProtection="0">
      <alignment vertical="center"/>
    </xf>
    <xf numFmtId="0" fontId="97" fillId="7" borderId="0" applyNumberFormat="0" applyBorder="0" applyAlignment="0" applyProtection="0">
      <alignment vertical="center"/>
    </xf>
    <xf numFmtId="0" fontId="92" fillId="26" borderId="0" applyNumberFormat="0" applyBorder="0" applyAlignment="0" applyProtection="0">
      <alignment vertical="center"/>
    </xf>
    <xf numFmtId="0" fontId="63" fillId="4" borderId="0" applyNumberFormat="0" applyBorder="0" applyAlignment="0" applyProtection="0">
      <alignment vertical="center"/>
    </xf>
    <xf numFmtId="0" fontId="108" fillId="0" borderId="0" applyNumberFormat="0" applyFill="0" applyBorder="0" applyAlignment="0" applyProtection="0">
      <alignment vertical="center"/>
    </xf>
    <xf numFmtId="0" fontId="1" fillId="17" borderId="23" applyNumberFormat="0" applyFont="0" applyAlignment="0" applyProtection="0">
      <alignment vertical="center"/>
    </xf>
    <xf numFmtId="0" fontId="68" fillId="30" borderId="0" applyNumberFormat="0" applyBorder="0" applyAlignment="0" applyProtection="0">
      <alignment vertical="center"/>
    </xf>
    <xf numFmtId="0" fontId="31" fillId="0" borderId="0">
      <alignment vertical="center"/>
    </xf>
    <xf numFmtId="0" fontId="63" fillId="27" borderId="0" applyNumberFormat="0" applyBorder="0" applyAlignment="0" applyProtection="0">
      <alignment vertical="center"/>
    </xf>
    <xf numFmtId="0" fontId="63" fillId="16" borderId="0" applyNumberFormat="0" applyBorder="0" applyAlignment="0" applyProtection="0">
      <alignment vertical="center"/>
    </xf>
    <xf numFmtId="0" fontId="71" fillId="13" borderId="0" applyNumberFormat="0" applyBorder="0" applyAlignment="0" applyProtection="0">
      <alignment vertical="center"/>
    </xf>
    <xf numFmtId="0" fontId="63" fillId="21" borderId="0" applyNumberFormat="0" applyBorder="0" applyAlignment="0" applyProtection="0">
      <alignment vertical="center"/>
    </xf>
    <xf numFmtId="9" fontId="31" fillId="0" borderId="0" applyFont="0" applyFill="0" applyBorder="0" applyAlignment="0" applyProtection="0">
      <alignment vertical="center"/>
    </xf>
    <xf numFmtId="0" fontId="64" fillId="0" borderId="0" applyNumberFormat="0" applyFill="0" applyBorder="0" applyAlignment="0" applyProtection="0">
      <alignment vertical="center"/>
    </xf>
    <xf numFmtId="0" fontId="75" fillId="0" borderId="0" applyNumberFormat="0" applyFill="0" applyBorder="0" applyAlignment="0" applyProtection="0">
      <alignment vertical="center"/>
    </xf>
    <xf numFmtId="0" fontId="31" fillId="0" borderId="0">
      <alignment vertical="center"/>
    </xf>
    <xf numFmtId="0" fontId="31" fillId="0" borderId="0">
      <alignment vertical="center"/>
    </xf>
    <xf numFmtId="0" fontId="0" fillId="23" borderId="28" applyNumberFormat="0" applyFont="0" applyAlignment="0" applyProtection="0">
      <alignment vertical="center"/>
    </xf>
    <xf numFmtId="0" fontId="68" fillId="26" borderId="0" applyNumberFormat="0" applyBorder="0" applyAlignment="0" applyProtection="0">
      <alignment vertical="center"/>
    </xf>
    <xf numFmtId="0" fontId="31" fillId="0" borderId="0">
      <alignment vertical="center"/>
    </xf>
    <xf numFmtId="0" fontId="67" fillId="0" borderId="0" applyNumberFormat="0" applyFill="0" applyBorder="0" applyAlignment="0" applyProtection="0">
      <alignment vertical="center"/>
    </xf>
    <xf numFmtId="0" fontId="106" fillId="0" borderId="0" applyNumberFormat="0" applyFill="0" applyBorder="0" applyAlignment="0" applyProtection="0">
      <alignment vertical="center"/>
    </xf>
    <xf numFmtId="0" fontId="87" fillId="0" borderId="25" applyNumberFormat="0" applyFill="0" applyAlignment="0" applyProtection="0">
      <alignment vertical="center"/>
    </xf>
    <xf numFmtId="0" fontId="85" fillId="0" borderId="16" applyNumberFormat="0" applyFill="0" applyAlignment="0" applyProtection="0">
      <alignment vertical="center"/>
    </xf>
    <xf numFmtId="0" fontId="73" fillId="0" borderId="16" applyNumberFormat="0" applyFill="0" applyAlignment="0" applyProtection="0">
      <alignment vertical="center"/>
    </xf>
    <xf numFmtId="0" fontId="71" fillId="38" borderId="0" applyNumberFormat="0" applyBorder="0" applyAlignment="0" applyProtection="0">
      <alignment vertical="center"/>
    </xf>
    <xf numFmtId="0" fontId="63" fillId="4" borderId="0" applyNumberFormat="0" applyBorder="0" applyAlignment="0" applyProtection="0">
      <alignment vertical="center"/>
    </xf>
    <xf numFmtId="0" fontId="63" fillId="16" borderId="0" applyNumberFormat="0" applyBorder="0" applyAlignment="0" applyProtection="0">
      <alignment vertical="center"/>
    </xf>
    <xf numFmtId="9" fontId="31" fillId="0" borderId="0" applyFont="0" applyFill="0" applyBorder="0" applyAlignment="0" applyProtection="0">
      <alignment vertical="center"/>
    </xf>
    <xf numFmtId="0" fontId="64" fillId="0" borderId="14" applyNumberFormat="0" applyFill="0" applyAlignment="0" applyProtection="0">
      <alignment vertical="center"/>
    </xf>
    <xf numFmtId="0" fontId="0" fillId="23" borderId="28" applyNumberFormat="0" applyFont="0" applyAlignment="0" applyProtection="0">
      <alignment vertical="center"/>
    </xf>
    <xf numFmtId="0" fontId="63" fillId="16" borderId="0" applyNumberFormat="0" applyBorder="0" applyAlignment="0" applyProtection="0">
      <alignment vertical="center"/>
    </xf>
    <xf numFmtId="0" fontId="71" fillId="42" borderId="0" applyNumberFormat="0" applyBorder="0" applyAlignment="0" applyProtection="0">
      <alignment vertical="center"/>
    </xf>
    <xf numFmtId="0" fontId="104" fillId="33" borderId="31" applyNumberFormat="0" applyAlignment="0" applyProtection="0">
      <alignment vertical="center"/>
    </xf>
    <xf numFmtId="0" fontId="103" fillId="33" borderId="17" applyNumberFormat="0" applyAlignment="0" applyProtection="0">
      <alignment vertical="center"/>
    </xf>
    <xf numFmtId="0" fontId="84" fillId="20" borderId="24" applyNumberFormat="0" applyAlignment="0" applyProtection="0">
      <alignment vertical="center"/>
    </xf>
    <xf numFmtId="0" fontId="80" fillId="34" borderId="0" applyNumberFormat="0" applyBorder="0" applyAlignment="0" applyProtection="0">
      <alignment vertical="center"/>
    </xf>
    <xf numFmtId="0" fontId="71" fillId="18" borderId="0" applyNumberFormat="0" applyBorder="0" applyAlignment="0" applyProtection="0">
      <alignment vertical="center"/>
    </xf>
    <xf numFmtId="0" fontId="31" fillId="0" borderId="0">
      <alignment vertical="center"/>
    </xf>
    <xf numFmtId="0" fontId="78" fillId="0" borderId="0" applyNumberFormat="0" applyFill="0" applyBorder="0" applyAlignment="0" applyProtection="0">
      <alignment vertical="center"/>
    </xf>
    <xf numFmtId="0" fontId="101" fillId="0" borderId="29">
      <alignment horizontal="center" vertical="center"/>
    </xf>
    <xf numFmtId="0" fontId="109" fillId="0" borderId="33" applyNumberFormat="0" applyFill="0" applyAlignment="0" applyProtection="0">
      <alignment vertical="center"/>
    </xf>
    <xf numFmtId="0" fontId="70" fillId="8" borderId="0" applyNumberFormat="0" applyBorder="0" applyAlignment="0" applyProtection="0">
      <alignment vertical="center"/>
    </xf>
    <xf numFmtId="0" fontId="110" fillId="0" borderId="34" applyNumberFormat="0" applyFill="0" applyAlignment="0" applyProtection="0">
      <alignment vertical="center"/>
    </xf>
    <xf numFmtId="0" fontId="113" fillId="45" borderId="0" applyNumberFormat="0" applyBorder="0" applyAlignment="0" applyProtection="0">
      <alignment vertical="center"/>
    </xf>
    <xf numFmtId="0" fontId="115" fillId="47" borderId="0" applyNumberFormat="0" applyBorder="0" applyAlignment="0" applyProtection="0">
      <alignment vertical="center"/>
    </xf>
    <xf numFmtId="0" fontId="79" fillId="0" borderId="21" applyNumberFormat="0" applyFill="0" applyAlignment="0" applyProtection="0">
      <alignment vertical="center"/>
    </xf>
    <xf numFmtId="0" fontId="0" fillId="0" borderId="0">
      <alignment vertical="center"/>
    </xf>
    <xf numFmtId="0" fontId="0" fillId="0" borderId="0">
      <alignment vertical="center"/>
    </xf>
    <xf numFmtId="0" fontId="80" fillId="46" borderId="0" applyNumberFormat="0" applyBorder="0" applyAlignment="0" applyProtection="0">
      <alignment vertical="center"/>
    </xf>
    <xf numFmtId="0" fontId="71" fillId="10" borderId="0" applyNumberFormat="0" applyBorder="0" applyAlignment="0" applyProtection="0">
      <alignment vertical="center"/>
    </xf>
    <xf numFmtId="0" fontId="31" fillId="0" borderId="0">
      <alignment vertical="center"/>
    </xf>
    <xf numFmtId="0" fontId="91" fillId="0" borderId="27" applyNumberFormat="0" applyFill="0" applyAlignment="0" applyProtection="0">
      <alignment vertical="center"/>
    </xf>
    <xf numFmtId="0" fontId="78" fillId="0" borderId="0" applyNumberFormat="0" applyFill="0" applyBorder="0" applyAlignment="0" applyProtection="0">
      <alignment vertical="center"/>
    </xf>
    <xf numFmtId="43" fontId="0" fillId="0" borderId="0" applyFont="0" applyFill="0" applyBorder="0" applyAlignment="0" applyProtection="0">
      <alignment vertical="center"/>
    </xf>
    <xf numFmtId="0" fontId="79" fillId="0" borderId="21" applyNumberFormat="0" applyFill="0" applyAlignment="0" applyProtection="0">
      <alignment vertical="center"/>
    </xf>
    <xf numFmtId="0" fontId="0" fillId="0" borderId="0">
      <alignment vertical="center"/>
    </xf>
    <xf numFmtId="0" fontId="0" fillId="0" borderId="0">
      <alignment vertical="center"/>
    </xf>
    <xf numFmtId="0" fontId="80" fillId="50" borderId="0" applyNumberFormat="0" applyBorder="0" applyAlignment="0" applyProtection="0">
      <alignment vertical="center"/>
    </xf>
    <xf numFmtId="0" fontId="80" fillId="40" borderId="0" applyNumberFormat="0" applyBorder="0" applyAlignment="0" applyProtection="0">
      <alignment vertical="center"/>
    </xf>
    <xf numFmtId="0" fontId="79" fillId="0" borderId="21" applyNumberFormat="0" applyFill="0" applyAlignment="0" applyProtection="0">
      <alignment vertical="center"/>
    </xf>
    <xf numFmtId="0" fontId="0" fillId="0" borderId="0">
      <alignment vertical="center"/>
    </xf>
    <xf numFmtId="0" fontId="0" fillId="0" borderId="0">
      <alignment vertical="center"/>
    </xf>
    <xf numFmtId="0" fontId="80" fillId="39" borderId="0" applyNumberFormat="0" applyBorder="0" applyAlignment="0" applyProtection="0">
      <alignment vertical="center"/>
    </xf>
    <xf numFmtId="0" fontId="91" fillId="0" borderId="27" applyNumberFormat="0" applyFill="0" applyAlignment="0" applyProtection="0">
      <alignment vertical="center"/>
    </xf>
    <xf numFmtId="0" fontId="80" fillId="51" borderId="0" applyNumberFormat="0" applyBorder="0" applyAlignment="0" applyProtection="0">
      <alignment vertical="center"/>
    </xf>
    <xf numFmtId="0" fontId="70" fillId="8" borderId="0" applyNumberFormat="0" applyBorder="0" applyAlignment="0" applyProtection="0">
      <alignment vertical="center"/>
    </xf>
    <xf numFmtId="0" fontId="15" fillId="11" borderId="0" applyNumberFormat="0" applyBorder="0" applyAlignment="0" applyProtection="0">
      <alignment vertical="center"/>
    </xf>
    <xf numFmtId="0" fontId="88" fillId="21" borderId="26" applyNumberFormat="0" applyAlignment="0" applyProtection="0">
      <alignment vertical="center"/>
    </xf>
    <xf numFmtId="0" fontId="71" fillId="49" borderId="0" applyNumberFormat="0" applyBorder="0" applyAlignment="0" applyProtection="0">
      <alignment vertical="center"/>
    </xf>
    <xf numFmtId="0" fontId="31" fillId="0" borderId="0" applyNumberFormat="0" applyFont="0" applyFill="0" applyBorder="0" applyAlignment="0" applyProtection="0">
      <alignment horizontal="left" vertical="center"/>
    </xf>
    <xf numFmtId="0" fontId="15" fillId="11" borderId="0" applyNumberFormat="0" applyBorder="0" applyAlignment="0" applyProtection="0">
      <alignment vertical="center"/>
    </xf>
    <xf numFmtId="0" fontId="97" fillId="7" borderId="0" applyNumberFormat="0" applyBorder="0" applyAlignment="0" applyProtection="0">
      <alignment vertical="center"/>
    </xf>
    <xf numFmtId="0" fontId="71" fillId="52" borderId="0" applyNumberFormat="0" applyBorder="0" applyAlignment="0" applyProtection="0">
      <alignment vertical="center"/>
    </xf>
    <xf numFmtId="0" fontId="79" fillId="0" borderId="21" applyNumberFormat="0" applyFill="0" applyAlignment="0" applyProtection="0">
      <alignment vertical="center"/>
    </xf>
    <xf numFmtId="0" fontId="0" fillId="0" borderId="0">
      <alignment vertical="center"/>
    </xf>
    <xf numFmtId="0" fontId="0" fillId="0" borderId="0">
      <alignment vertical="center"/>
    </xf>
    <xf numFmtId="0" fontId="80" fillId="36" borderId="0" applyNumberFormat="0" applyBorder="0" applyAlignment="0" applyProtection="0">
      <alignment vertical="center"/>
    </xf>
    <xf numFmtId="0" fontId="80" fillId="41" borderId="0" applyNumberFormat="0" applyBorder="0" applyAlignment="0" applyProtection="0">
      <alignment vertical="center"/>
    </xf>
    <xf numFmtId="0" fontId="71" fillId="19" borderId="0" applyNumberFormat="0" applyBorder="0" applyAlignment="0" applyProtection="0">
      <alignment vertical="center"/>
    </xf>
    <xf numFmtId="0" fontId="31" fillId="0" borderId="0">
      <alignment vertical="center"/>
    </xf>
    <xf numFmtId="0" fontId="68" fillId="11" borderId="0" applyNumberFormat="0" applyBorder="0" applyAlignment="0" applyProtection="0">
      <alignment vertical="center"/>
    </xf>
    <xf numFmtId="0" fontId="80" fillId="54" borderId="0" applyNumberFormat="0" applyBorder="0" applyAlignment="0" applyProtection="0">
      <alignment vertical="center"/>
    </xf>
    <xf numFmtId="0" fontId="63" fillId="16" borderId="0" applyNumberFormat="0" applyBorder="0" applyAlignment="0" applyProtection="0">
      <alignment vertical="center"/>
    </xf>
    <xf numFmtId="0" fontId="71" fillId="44" borderId="0" applyNumberFormat="0" applyBorder="0" applyAlignment="0" applyProtection="0">
      <alignment vertical="center"/>
    </xf>
    <xf numFmtId="0" fontId="71" fillId="43" borderId="0" applyNumberFormat="0" applyBorder="0" applyAlignment="0" applyProtection="0">
      <alignment vertical="center"/>
    </xf>
    <xf numFmtId="0" fontId="99" fillId="0" borderId="0">
      <alignment vertical="center"/>
    </xf>
    <xf numFmtId="0" fontId="80" fillId="55" borderId="0" applyNumberFormat="0" applyBorder="0" applyAlignment="0" applyProtection="0">
      <alignment vertical="center"/>
    </xf>
    <xf numFmtId="0" fontId="63" fillId="16" borderId="0" applyNumberFormat="0" applyBorder="0" applyAlignment="0" applyProtection="0">
      <alignment vertical="center"/>
    </xf>
    <xf numFmtId="0" fontId="87" fillId="0" borderId="25" applyNumberFormat="0" applyFill="0" applyAlignment="0" applyProtection="0">
      <alignment vertical="center"/>
    </xf>
    <xf numFmtId="0" fontId="71" fillId="9" borderId="0" applyNumberFormat="0" applyBorder="0" applyAlignment="0" applyProtection="0">
      <alignment vertical="center"/>
    </xf>
    <xf numFmtId="0" fontId="31" fillId="0" borderId="0">
      <alignment vertical="center"/>
    </xf>
    <xf numFmtId="0" fontId="98" fillId="29" borderId="5">
      <alignment vertical="center"/>
      <protection locked="0"/>
    </xf>
    <xf numFmtId="9" fontId="31" fillId="0" borderId="0" applyFont="0" applyFill="0" applyBorder="0" applyAlignment="0" applyProtection="0">
      <alignment vertical="center"/>
    </xf>
    <xf numFmtId="0" fontId="31" fillId="0" borderId="0">
      <alignment vertical="center"/>
    </xf>
    <xf numFmtId="0" fontId="89" fillId="0" borderId="0">
      <alignment vertical="center"/>
    </xf>
    <xf numFmtId="0" fontId="72" fillId="0" borderId="15" applyNumberFormat="0" applyFill="0" applyAlignment="0" applyProtection="0">
      <alignment vertical="center"/>
    </xf>
    <xf numFmtId="0" fontId="94" fillId="0" borderId="0">
      <alignment vertical="center"/>
    </xf>
    <xf numFmtId="9" fontId="31" fillId="0" borderId="0" applyFont="0" applyFill="0" applyBorder="0" applyAlignment="0" applyProtection="0">
      <alignment vertical="center"/>
    </xf>
    <xf numFmtId="1" fontId="66" fillId="0" borderId="18" applyFill="0" applyProtection="0">
      <alignment horizontal="center" vertical="center"/>
    </xf>
    <xf numFmtId="0" fontId="72" fillId="0" borderId="15" applyNumberFormat="0" applyFill="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86" fillId="0" borderId="0" applyNumberFormat="0" applyFill="0" applyBorder="0" applyAlignment="0" applyProtection="0">
      <alignment vertical="center"/>
    </xf>
    <xf numFmtId="0" fontId="70" fillId="26" borderId="0" applyNumberFormat="0" applyBorder="0" applyAlignment="0" applyProtection="0">
      <alignment vertical="center"/>
    </xf>
    <xf numFmtId="4" fontId="0" fillId="0" borderId="0" applyFont="0" applyFill="0" applyBorder="0" applyAlignment="0" applyProtection="0">
      <alignment vertical="center"/>
    </xf>
    <xf numFmtId="0" fontId="91" fillId="0" borderId="27" applyNumberFormat="0" applyFill="0" applyAlignment="0" applyProtection="0">
      <alignment vertical="center"/>
    </xf>
    <xf numFmtId="9" fontId="31" fillId="0" borderId="0" applyFont="0" applyFill="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43" fontId="0" fillId="0" borderId="0" applyFont="0" applyFill="0" applyBorder="0" applyAlignment="0" applyProtection="0">
      <alignment vertical="center"/>
    </xf>
    <xf numFmtId="0" fontId="0" fillId="3" borderId="0" applyNumberFormat="0" applyBorder="0" applyAlignment="0" applyProtection="0">
      <alignment vertical="center"/>
    </xf>
    <xf numFmtId="41" fontId="0" fillId="0" borderId="0" applyFont="0" applyFill="0" applyBorder="0" applyAlignment="0" applyProtection="0">
      <alignment vertical="center"/>
    </xf>
    <xf numFmtId="0" fontId="101" fillId="0" borderId="29">
      <alignment horizontal="center" vertical="center"/>
    </xf>
    <xf numFmtId="9" fontId="31" fillId="0" borderId="0" applyFont="0" applyFill="0" applyBorder="0" applyAlignment="0" applyProtection="0">
      <alignment vertical="center"/>
    </xf>
    <xf numFmtId="0" fontId="116" fillId="48" borderId="0" applyNumberFormat="0" applyBorder="0" applyAlignment="0" applyProtection="0">
      <alignment vertical="center"/>
    </xf>
    <xf numFmtId="0" fontId="101" fillId="0" borderId="29">
      <alignment horizontal="center" vertical="center"/>
    </xf>
    <xf numFmtId="9" fontId="31" fillId="0" borderId="0" applyFont="0" applyFill="0" applyBorder="0" applyAlignment="0" applyProtection="0">
      <alignment vertical="center"/>
    </xf>
    <xf numFmtId="0" fontId="91" fillId="0" borderId="27" applyNumberFormat="0" applyFill="0" applyAlignment="0" applyProtection="0">
      <alignment vertical="center"/>
    </xf>
    <xf numFmtId="0" fontId="15" fillId="6" borderId="0" applyNumberFormat="0" applyBorder="0" applyAlignment="0" applyProtection="0">
      <alignment vertical="center"/>
    </xf>
    <xf numFmtId="0" fontId="70" fillId="26" borderId="0" applyNumberFormat="0" applyBorder="0" applyAlignment="0" applyProtection="0">
      <alignment vertical="center"/>
    </xf>
    <xf numFmtId="0" fontId="0" fillId="0" borderId="0">
      <alignment vertical="center"/>
    </xf>
    <xf numFmtId="0" fontId="66" fillId="0" borderId="6" applyNumberFormat="0" applyFill="0" applyProtection="0">
      <alignment horizontal="right" vertical="center"/>
    </xf>
    <xf numFmtId="4" fontId="31" fillId="0" borderId="0" applyFont="0" applyFill="0" applyBorder="0" applyAlignment="0" applyProtection="0">
      <alignment vertical="center"/>
    </xf>
    <xf numFmtId="0" fontId="31" fillId="0" borderId="0">
      <alignment vertical="center"/>
    </xf>
    <xf numFmtId="0" fontId="118" fillId="0" borderId="0" applyNumberFormat="0" applyFill="0" applyBorder="0" applyAlignment="0" applyProtection="0">
      <alignment vertical="center"/>
    </xf>
    <xf numFmtId="0" fontId="31" fillId="0" borderId="0">
      <alignment vertical="center"/>
    </xf>
    <xf numFmtId="3" fontId="31" fillId="0" borderId="0" applyFont="0" applyFill="0" applyBorder="0" applyAlignment="0" applyProtection="0">
      <alignment vertical="center"/>
    </xf>
    <xf numFmtId="0" fontId="31" fillId="0" borderId="0">
      <alignment vertical="center"/>
    </xf>
    <xf numFmtId="0" fontId="78" fillId="0" borderId="20" applyNumberFormat="0" applyFill="0" applyAlignment="0" applyProtection="0">
      <alignment vertical="center"/>
    </xf>
    <xf numFmtId="186" fontId="31" fillId="0" borderId="0" applyFont="0" applyFill="0" applyBorder="0" applyAlignment="0" applyProtection="0">
      <alignment vertical="center"/>
    </xf>
    <xf numFmtId="4" fontId="31" fillId="0" borderId="0" applyFont="0" applyFill="0" applyBorder="0" applyAlignment="0" applyProtection="0">
      <alignment vertical="center"/>
    </xf>
    <xf numFmtId="15" fontId="31" fillId="0" borderId="0" applyFont="0" applyFill="0" applyBorder="0" applyAlignment="0" applyProtection="0">
      <alignment vertical="center"/>
    </xf>
    <xf numFmtId="0" fontId="66" fillId="0" borderId="6" applyNumberFormat="0" applyFill="0" applyProtection="0">
      <alignment horizontal="right" vertical="center"/>
    </xf>
    <xf numFmtId="0" fontId="101" fillId="0" borderId="29">
      <alignment horizontal="center" vertical="center"/>
    </xf>
    <xf numFmtId="0" fontId="66" fillId="0" borderId="6" applyNumberFormat="0" applyFill="0" applyProtection="0">
      <alignment horizontal="right" vertical="center"/>
    </xf>
    <xf numFmtId="15" fontId="31" fillId="0" borderId="0" applyFont="0" applyFill="0" applyBorder="0" applyAlignment="0" applyProtection="0">
      <alignment vertical="center"/>
    </xf>
    <xf numFmtId="0" fontId="31" fillId="0" borderId="0">
      <alignment vertical="center"/>
    </xf>
    <xf numFmtId="0" fontId="31" fillId="0" borderId="0" applyNumberFormat="0" applyFont="0" applyFill="0" applyBorder="0" applyAlignment="0" applyProtection="0">
      <alignment horizontal="left" vertical="center"/>
    </xf>
    <xf numFmtId="0" fontId="101" fillId="0" borderId="29">
      <alignment horizontal="center" vertical="center"/>
    </xf>
    <xf numFmtId="0" fontId="31" fillId="0" borderId="0">
      <alignment vertical="center"/>
    </xf>
    <xf numFmtId="0" fontId="86" fillId="0" borderId="0" applyNumberFormat="0" applyFill="0" applyBorder="0" applyAlignment="0" applyProtection="0">
      <alignment vertical="center"/>
    </xf>
    <xf numFmtId="9" fontId="31" fillId="0" borderId="0" applyFont="0" applyFill="0" applyBorder="0" applyAlignment="0" applyProtection="0">
      <alignment vertical="center"/>
    </xf>
    <xf numFmtId="189" fontId="31" fillId="0" borderId="0" applyFont="0" applyFill="0" applyProtection="0">
      <alignment vertical="center"/>
    </xf>
    <xf numFmtId="0" fontId="68" fillId="5" borderId="0" applyNumberFormat="0" applyBorder="0" applyAlignment="0" applyProtection="0">
      <alignment vertical="center"/>
    </xf>
    <xf numFmtId="0" fontId="82" fillId="0" borderId="12">
      <alignment horizontal="left" vertical="center"/>
    </xf>
    <xf numFmtId="0" fontId="68" fillId="4" borderId="0" applyNumberFormat="0" applyBorder="0" applyAlignment="0" applyProtection="0">
      <alignment vertical="center"/>
    </xf>
    <xf numFmtId="0" fontId="0" fillId="0" borderId="0">
      <alignment vertical="center"/>
    </xf>
    <xf numFmtId="10" fontId="31" fillId="0" borderId="0" applyFont="0" applyFill="0" applyBorder="0" applyAlignment="0" applyProtection="0">
      <alignment vertical="center"/>
    </xf>
    <xf numFmtId="0" fontId="31" fillId="0" borderId="0">
      <alignment vertical="center"/>
    </xf>
    <xf numFmtId="0" fontId="98" fillId="29" borderId="5">
      <alignment vertical="center"/>
      <protection locked="0"/>
    </xf>
    <xf numFmtId="0" fontId="117" fillId="23" borderId="1" applyNumberFormat="0" applyBorder="0" applyAlignment="0" applyProtection="0">
      <alignment vertical="center"/>
    </xf>
    <xf numFmtId="0" fontId="31" fillId="0" borderId="0">
      <alignment vertical="center"/>
    </xf>
    <xf numFmtId="0" fontId="88" fillId="21" borderId="26" applyNumberFormat="0" applyAlignment="0" applyProtection="0">
      <alignment vertical="center"/>
    </xf>
    <xf numFmtId="0" fontId="31" fillId="0" borderId="0">
      <alignment vertical="center"/>
    </xf>
    <xf numFmtId="0" fontId="76" fillId="14" borderId="19" applyNumberFormat="0" applyAlignment="0" applyProtection="0">
      <alignment vertical="center"/>
    </xf>
    <xf numFmtId="0" fontId="31" fillId="0" borderId="0">
      <alignment vertical="center"/>
    </xf>
    <xf numFmtId="3" fontId="31" fillId="0" borderId="0" applyFont="0" applyFill="0" applyBorder="0" applyAlignment="0" applyProtection="0">
      <alignment vertical="center"/>
    </xf>
    <xf numFmtId="0" fontId="63" fillId="5" borderId="0" applyNumberFormat="0" applyBorder="0" applyAlignment="0" applyProtection="0">
      <alignment vertical="center"/>
    </xf>
    <xf numFmtId="0" fontId="91" fillId="0" borderId="27" applyNumberFormat="0" applyFill="0" applyAlignment="0" applyProtection="0">
      <alignment vertical="center"/>
    </xf>
    <xf numFmtId="0" fontId="87" fillId="0" borderId="25" applyNumberFormat="0" applyFill="0" applyAlignment="0" applyProtection="0">
      <alignment vertical="center"/>
    </xf>
    <xf numFmtId="0" fontId="70" fillId="8" borderId="0" applyNumberFormat="0" applyBorder="0" applyAlignment="0" applyProtection="0">
      <alignment vertical="center"/>
    </xf>
    <xf numFmtId="0" fontId="15" fillId="23" borderId="0" applyNumberFormat="0" applyBorder="0" applyAlignment="0" applyProtection="0">
      <alignment vertical="center"/>
    </xf>
    <xf numFmtId="0" fontId="15" fillId="6" borderId="0" applyNumberFormat="0" applyBorder="0" applyAlignment="0" applyProtection="0">
      <alignment vertical="center"/>
    </xf>
    <xf numFmtId="0" fontId="99" fillId="0" borderId="0">
      <alignment vertical="center"/>
    </xf>
    <xf numFmtId="9" fontId="31" fillId="0" borderId="0" applyFont="0" applyFill="0" applyBorder="0" applyAlignment="0" applyProtection="0">
      <alignment vertical="center"/>
    </xf>
    <xf numFmtId="0" fontId="31" fillId="0" borderId="0">
      <alignment vertical="center"/>
    </xf>
    <xf numFmtId="0" fontId="119" fillId="0" borderId="0">
      <alignment vertical="top"/>
      <protection locked="0"/>
    </xf>
    <xf numFmtId="0" fontId="31" fillId="0" borderId="0">
      <alignment vertical="center"/>
    </xf>
    <xf numFmtId="37" fontId="121" fillId="0" borderId="0">
      <alignment vertical="center"/>
    </xf>
    <xf numFmtId="0" fontId="101" fillId="0" borderId="29">
      <alignment horizontal="center" vertical="center"/>
    </xf>
    <xf numFmtId="9" fontId="31" fillId="0" borderId="0" applyFont="0" applyFill="0" applyBorder="0" applyAlignment="0" applyProtection="0">
      <alignment vertical="center"/>
    </xf>
    <xf numFmtId="0" fontId="63" fillId="53" borderId="0" applyNumberFormat="0" applyBorder="0" applyAlignment="0" applyProtection="0">
      <alignment vertical="center"/>
    </xf>
    <xf numFmtId="0" fontId="15" fillId="23" borderId="0" applyNumberFormat="0" applyBorder="0" applyAlignment="0" applyProtection="0">
      <alignment vertical="center"/>
    </xf>
    <xf numFmtId="37" fontId="121" fillId="0" borderId="0">
      <alignment vertical="center"/>
    </xf>
    <xf numFmtId="0" fontId="101" fillId="0" borderId="29">
      <alignment horizontal="center" vertical="center"/>
    </xf>
    <xf numFmtId="0" fontId="31" fillId="0" borderId="0">
      <alignment vertical="center"/>
    </xf>
    <xf numFmtId="0" fontId="63" fillId="4" borderId="0" applyNumberFormat="0" applyBorder="0" applyAlignment="0" applyProtection="0">
      <alignment vertical="center"/>
    </xf>
    <xf numFmtId="0" fontId="70" fillId="8" borderId="0" applyNumberFormat="0" applyBorder="0" applyAlignment="0" applyProtection="0">
      <alignment vertical="center"/>
    </xf>
    <xf numFmtId="0" fontId="70" fillId="8" borderId="0" applyNumberFormat="0" applyBorder="0" applyAlignment="0" applyProtection="0">
      <alignment vertical="center"/>
    </xf>
    <xf numFmtId="0" fontId="98" fillId="29" borderId="5">
      <alignment vertical="center"/>
      <protection locked="0"/>
    </xf>
    <xf numFmtId="0" fontId="101" fillId="0" borderId="29">
      <alignment horizontal="center" vertical="center"/>
    </xf>
    <xf numFmtId="37" fontId="121" fillId="0" borderId="0">
      <alignment vertical="center"/>
    </xf>
    <xf numFmtId="0" fontId="91" fillId="0" borderId="27" applyNumberFormat="0" applyFill="0" applyAlignment="0" applyProtection="0">
      <alignment vertical="center"/>
    </xf>
    <xf numFmtId="9" fontId="31" fillId="0" borderId="0" applyFont="0" applyFill="0" applyBorder="0" applyAlignment="0" applyProtection="0">
      <alignment vertical="center"/>
    </xf>
    <xf numFmtId="0" fontId="15" fillId="6" borderId="0" applyNumberFormat="0" applyBorder="0" applyAlignment="0" applyProtection="0">
      <alignment vertical="center"/>
    </xf>
    <xf numFmtId="0" fontId="31" fillId="0" borderId="0">
      <alignment vertical="center"/>
    </xf>
    <xf numFmtId="43" fontId="0" fillId="0" borderId="0" applyFont="0" applyFill="0" applyBorder="0" applyAlignment="0" applyProtection="0">
      <alignment vertical="center"/>
    </xf>
    <xf numFmtId="192" fontId="31" fillId="0" borderId="0" applyFont="0" applyFill="0" applyBorder="0" applyAlignment="0" applyProtection="0">
      <alignment vertical="center"/>
    </xf>
    <xf numFmtId="0" fontId="31" fillId="0" borderId="0">
      <alignment vertical="center"/>
    </xf>
    <xf numFmtId="0" fontId="114" fillId="0" borderId="18" applyNumberFormat="0" applyFill="0" applyProtection="0">
      <alignment horizontal="center" vertical="center"/>
    </xf>
    <xf numFmtId="0" fontId="31" fillId="0" borderId="0">
      <alignment vertical="center"/>
    </xf>
    <xf numFmtId="40" fontId="31" fillId="0" borderId="0" applyFont="0" applyFill="0" applyBorder="0" applyAlignment="0" applyProtection="0">
      <alignment vertical="center"/>
    </xf>
    <xf numFmtId="0" fontId="68" fillId="57" borderId="0" applyNumberFormat="0" applyBorder="0" applyAlignment="0" applyProtection="0">
      <alignment vertical="center"/>
    </xf>
    <xf numFmtId="0" fontId="63" fillId="53" borderId="0" applyNumberFormat="0" applyBorder="0" applyAlignment="0" applyProtection="0">
      <alignment vertical="center"/>
    </xf>
    <xf numFmtId="0" fontId="96" fillId="28" borderId="0" applyNumberFormat="0" applyBorder="0" applyAlignment="0" applyProtection="0">
      <alignment vertical="center"/>
    </xf>
    <xf numFmtId="9" fontId="31" fillId="0" borderId="0" applyFont="0" applyFill="0" applyBorder="0" applyAlignment="0" applyProtection="0">
      <alignment vertical="center"/>
    </xf>
    <xf numFmtId="38" fontId="31" fillId="0" borderId="0" applyFont="0" applyFill="0" applyBorder="0" applyAlignment="0" applyProtection="0">
      <alignment vertical="center"/>
    </xf>
    <xf numFmtId="0" fontId="31" fillId="0" borderId="0">
      <alignment vertical="center"/>
    </xf>
    <xf numFmtId="0" fontId="68" fillId="56" borderId="0" applyNumberFormat="0" applyBorder="0" applyAlignment="0" applyProtection="0">
      <alignment vertical="center"/>
    </xf>
    <xf numFmtId="0" fontId="94" fillId="0" borderId="0">
      <alignment vertical="center"/>
    </xf>
    <xf numFmtId="0" fontId="31" fillId="0" borderId="0">
      <alignment vertical="center"/>
    </xf>
    <xf numFmtId="0" fontId="15" fillId="23" borderId="0" applyNumberFormat="0" applyBorder="0" applyAlignment="0" applyProtection="0">
      <alignment vertical="center"/>
    </xf>
    <xf numFmtId="43" fontId="0" fillId="0" borderId="0" applyFont="0" applyFill="0" applyBorder="0" applyAlignment="0" applyProtection="0">
      <alignment vertical="center"/>
    </xf>
    <xf numFmtId="0" fontId="117" fillId="23" borderId="1" applyNumberFormat="0" applyBorder="0" applyAlignment="0" applyProtection="0">
      <alignment vertical="center"/>
    </xf>
    <xf numFmtId="0" fontId="15" fillId="11" borderId="0" applyNumberFormat="0" applyBorder="0" applyAlignment="0" applyProtection="0">
      <alignment vertical="center"/>
    </xf>
    <xf numFmtId="0" fontId="76" fillId="14" borderId="19" applyNumberFormat="0" applyAlignment="0" applyProtection="0">
      <alignment vertical="center"/>
    </xf>
    <xf numFmtId="0" fontId="31" fillId="0" borderId="0">
      <alignment vertical="center"/>
    </xf>
    <xf numFmtId="0" fontId="15" fillId="14" borderId="0" applyNumberFormat="0" applyBorder="0" applyAlignment="0" applyProtection="0">
      <alignment vertical="center"/>
    </xf>
    <xf numFmtId="0" fontId="66" fillId="0" borderId="6" applyNumberFormat="0" applyFill="0" applyProtection="0">
      <alignment horizontal="left" vertical="center"/>
    </xf>
    <xf numFmtId="43" fontId="0" fillId="0" borderId="0" applyFont="0" applyFill="0" applyBorder="0" applyAlignment="0" applyProtection="0">
      <alignment vertical="center"/>
    </xf>
    <xf numFmtId="0" fontId="117" fillId="23" borderId="1" applyNumberFormat="0" applyBorder="0" applyAlignment="0" applyProtection="0">
      <alignment vertical="center"/>
    </xf>
    <xf numFmtId="43" fontId="0" fillId="0" borderId="0" applyFont="0" applyFill="0" applyBorder="0" applyAlignment="0" applyProtection="0">
      <alignment vertical="center"/>
    </xf>
    <xf numFmtId="0" fontId="15" fillId="11" borderId="0" applyNumberFormat="0" applyBorder="0" applyAlignment="0" applyProtection="0">
      <alignment vertical="center"/>
    </xf>
    <xf numFmtId="9" fontId="31" fillId="0" borderId="0" applyFont="0" applyFill="0" applyBorder="0" applyAlignment="0" applyProtection="0">
      <alignment vertical="center"/>
    </xf>
    <xf numFmtId="0" fontId="76" fillId="14" borderId="19" applyNumberFormat="0" applyAlignment="0" applyProtection="0">
      <alignment vertical="center"/>
    </xf>
    <xf numFmtId="0" fontId="15" fillId="14" borderId="0" applyNumberFormat="0" applyBorder="0" applyAlignment="0" applyProtection="0">
      <alignment vertical="center"/>
    </xf>
    <xf numFmtId="0" fontId="82" fillId="0" borderId="32" applyNumberFormat="0" applyAlignment="0" applyProtection="0">
      <alignment horizontal="left" vertical="center"/>
    </xf>
    <xf numFmtId="0" fontId="68" fillId="4" borderId="0" applyNumberFormat="0" applyBorder="0" applyAlignment="0" applyProtection="0">
      <alignment vertical="center"/>
    </xf>
    <xf numFmtId="0" fontId="117" fillId="11" borderId="0" applyNumberFormat="0" applyBorder="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31" fillId="0" borderId="0">
      <alignment vertical="center"/>
    </xf>
    <xf numFmtId="0" fontId="120" fillId="0" borderId="36" applyNumberFormat="0" applyFill="0" applyAlignment="0" applyProtection="0">
      <alignment vertical="center"/>
    </xf>
    <xf numFmtId="0" fontId="31" fillId="0" borderId="0">
      <alignment vertical="center"/>
    </xf>
    <xf numFmtId="0" fontId="95" fillId="7" borderId="0" applyNumberFormat="0" applyBorder="0" applyAlignment="0" applyProtection="0">
      <alignment vertical="center"/>
    </xf>
    <xf numFmtId="183" fontId="123" fillId="0" borderId="0">
      <alignment vertical="center"/>
    </xf>
    <xf numFmtId="0" fontId="96" fillId="28" borderId="0" applyNumberFormat="0" applyBorder="0" applyAlignment="0" applyProtection="0">
      <alignment vertical="center"/>
    </xf>
    <xf numFmtId="0" fontId="72" fillId="0" borderId="15" applyNumberFormat="0" applyFill="0" applyAlignment="0" applyProtection="0">
      <alignment vertical="center"/>
    </xf>
    <xf numFmtId="0" fontId="63" fillId="14" borderId="0" applyNumberFormat="0" applyBorder="0" applyAlignment="0" applyProtection="0">
      <alignment vertical="center"/>
    </xf>
    <xf numFmtId="0" fontId="63" fillId="14" borderId="0" applyNumberFormat="0" applyBorder="0" applyAlignment="0" applyProtection="0">
      <alignment vertical="center"/>
    </xf>
    <xf numFmtId="0" fontId="15" fillId="14" borderId="0" applyNumberFormat="0" applyBorder="0" applyAlignment="0" applyProtection="0">
      <alignment vertical="center"/>
    </xf>
    <xf numFmtId="0" fontId="31" fillId="0" borderId="0">
      <alignment vertical="center"/>
    </xf>
    <xf numFmtId="0" fontId="31" fillId="0" borderId="0">
      <alignment vertical="center"/>
    </xf>
    <xf numFmtId="0" fontId="101" fillId="0" borderId="0" applyNumberFormat="0" applyFill="0" applyBorder="0" applyAlignment="0" applyProtection="0">
      <alignment vertical="center"/>
    </xf>
    <xf numFmtId="0" fontId="100" fillId="8" borderId="0" applyNumberFormat="0" applyBorder="0" applyAlignment="0" applyProtection="0">
      <alignment vertical="center"/>
    </xf>
    <xf numFmtId="0" fontId="63" fillId="5" borderId="0" applyNumberFormat="0" applyBorder="0" applyAlignment="0" applyProtection="0">
      <alignment vertical="center"/>
    </xf>
    <xf numFmtId="0" fontId="91" fillId="0" borderId="27" applyNumberFormat="0" applyFill="0" applyAlignment="0" applyProtection="0">
      <alignment vertical="center"/>
    </xf>
    <xf numFmtId="0" fontId="87" fillId="0" borderId="25" applyNumberFormat="0" applyFill="0" applyAlignment="0" applyProtection="0">
      <alignment vertical="center"/>
    </xf>
    <xf numFmtId="0" fontId="68" fillId="11" borderId="0" applyNumberFormat="0" applyBorder="0" applyAlignment="0" applyProtection="0">
      <alignment vertical="center"/>
    </xf>
    <xf numFmtId="0" fontId="68" fillId="59" borderId="0" applyNumberFormat="0" applyBorder="0" applyAlignment="0" applyProtection="0">
      <alignment vertical="center"/>
    </xf>
    <xf numFmtId="0" fontId="112" fillId="14" borderId="35">
      <alignment horizontal="left" vertical="center"/>
      <protection locked="0" hidden="1"/>
    </xf>
    <xf numFmtId="0" fontId="63" fillId="5" borderId="0" applyNumberFormat="0" applyBorder="0" applyAlignment="0" applyProtection="0">
      <alignment vertical="center"/>
    </xf>
    <xf numFmtId="0" fontId="31" fillId="0" borderId="0">
      <alignment vertical="center"/>
    </xf>
    <xf numFmtId="0" fontId="95" fillId="7" borderId="0" applyNumberFormat="0" applyBorder="0" applyAlignment="0" applyProtection="0">
      <alignment vertical="center"/>
    </xf>
    <xf numFmtId="0" fontId="63" fillId="27" borderId="0" applyNumberFormat="0" applyBorder="0" applyAlignment="0" applyProtection="0">
      <alignment vertical="center"/>
    </xf>
    <xf numFmtId="0" fontId="72" fillId="0" borderId="15" applyNumberFormat="0" applyFill="0" applyAlignment="0" applyProtection="0">
      <alignment vertical="center"/>
    </xf>
    <xf numFmtId="0" fontId="63" fillId="27" borderId="0" applyNumberFormat="0" applyBorder="0" applyAlignment="0" applyProtection="0">
      <alignment vertical="center"/>
    </xf>
    <xf numFmtId="9" fontId="31" fillId="0" borderId="0" applyFont="0" applyFill="0" applyBorder="0" applyAlignment="0" applyProtection="0">
      <alignment vertical="center"/>
    </xf>
    <xf numFmtId="0" fontId="79" fillId="0" borderId="21" applyNumberFormat="0" applyFill="0" applyAlignment="0" applyProtection="0">
      <alignment vertical="center"/>
    </xf>
    <xf numFmtId="0" fontId="95" fillId="7" borderId="0" applyNumberFormat="0" applyBorder="0" applyAlignment="0" applyProtection="0">
      <alignment vertical="center"/>
    </xf>
    <xf numFmtId="0" fontId="15" fillId="6" borderId="0" applyNumberFormat="0" applyBorder="0" applyAlignment="0" applyProtection="0">
      <alignment vertical="center"/>
    </xf>
    <xf numFmtId="9" fontId="31" fillId="0" borderId="0" applyFont="0" applyFill="0" applyBorder="0" applyAlignment="0" applyProtection="0">
      <alignment vertical="center"/>
    </xf>
    <xf numFmtId="0" fontId="70" fillId="26" borderId="0" applyNumberFormat="0" applyBorder="0" applyAlignment="0" applyProtection="0">
      <alignment vertical="center"/>
    </xf>
    <xf numFmtId="0" fontId="86" fillId="0" borderId="0" applyNumberFormat="0" applyFill="0" applyBorder="0" applyAlignment="0" applyProtection="0">
      <alignment vertical="center"/>
    </xf>
    <xf numFmtId="0" fontId="63" fillId="21" borderId="0" applyNumberFormat="0" applyBorder="0" applyAlignment="0" applyProtection="0">
      <alignment vertical="center"/>
    </xf>
    <xf numFmtId="0" fontId="31" fillId="0" borderId="0">
      <alignment vertical="center"/>
    </xf>
    <xf numFmtId="0" fontId="96" fillId="28" borderId="0" applyNumberFormat="0" applyBorder="0" applyAlignment="0" applyProtection="0">
      <alignment vertical="center"/>
    </xf>
    <xf numFmtId="49" fontId="31" fillId="0" borderId="0" applyFont="0" applyFill="0" applyBorder="0" applyAlignment="0" applyProtection="0">
      <alignment vertical="center"/>
    </xf>
    <xf numFmtId="0" fontId="83" fillId="11" borderId="22" applyNumberFormat="0" applyAlignment="0" applyProtection="0">
      <alignment vertical="center"/>
    </xf>
    <xf numFmtId="0" fontId="15" fillId="22" borderId="0" applyNumberFormat="0" applyBorder="0" applyAlignment="0" applyProtection="0">
      <alignment vertical="center"/>
    </xf>
    <xf numFmtId="0" fontId="95" fillId="22" borderId="0" applyNumberFormat="0" applyBorder="0" applyAlignment="0" applyProtection="0">
      <alignment vertical="center"/>
    </xf>
    <xf numFmtId="0" fontId="95" fillId="22" borderId="0" applyNumberFormat="0" applyBorder="0" applyAlignment="0" applyProtection="0">
      <alignment vertical="center"/>
    </xf>
    <xf numFmtId="0" fontId="70" fillId="8" borderId="0" applyNumberFormat="0" applyBorder="0" applyAlignment="0" applyProtection="0">
      <alignment vertical="center"/>
    </xf>
    <xf numFmtId="0" fontId="15" fillId="22" borderId="0" applyNumberFormat="0" applyBorder="0" applyAlignment="0" applyProtection="0">
      <alignment vertical="center"/>
    </xf>
    <xf numFmtId="0" fontId="95" fillId="22" borderId="0" applyNumberFormat="0" applyBorder="0" applyAlignment="0" applyProtection="0">
      <alignment vertical="center"/>
    </xf>
    <xf numFmtId="0" fontId="31" fillId="0" borderId="0">
      <alignment vertical="center"/>
    </xf>
    <xf numFmtId="0" fontId="87" fillId="0" borderId="25" applyNumberFormat="0" applyFill="0" applyAlignment="0" applyProtection="0">
      <alignment vertical="center"/>
    </xf>
    <xf numFmtId="0" fontId="63" fillId="27" borderId="0" applyNumberFormat="0" applyBorder="0" applyAlignment="0" applyProtection="0">
      <alignment vertical="center"/>
    </xf>
    <xf numFmtId="0" fontId="0" fillId="23" borderId="28" applyNumberFormat="0" applyFont="0" applyAlignment="0" applyProtection="0">
      <alignment vertical="center"/>
    </xf>
    <xf numFmtId="0" fontId="31" fillId="0" borderId="0">
      <alignment vertical="center"/>
    </xf>
    <xf numFmtId="0" fontId="63" fillId="4" borderId="0" applyNumberFormat="0" applyBorder="0" applyAlignment="0" applyProtection="0">
      <alignment vertical="center"/>
    </xf>
    <xf numFmtId="0" fontId="87" fillId="0" borderId="25" applyNumberFormat="0" applyFill="0" applyAlignment="0" applyProtection="0">
      <alignment vertical="center"/>
    </xf>
    <xf numFmtId="0" fontId="122" fillId="0" borderId="37" applyNumberFormat="0" applyFill="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63" fillId="4" borderId="0" applyNumberFormat="0" applyBorder="0" applyAlignment="0" applyProtection="0">
      <alignment vertical="center"/>
    </xf>
    <xf numFmtId="0" fontId="118" fillId="0" borderId="0" applyNumberFormat="0" applyFill="0" applyBorder="0" applyAlignment="0" applyProtection="0">
      <alignment vertical="center"/>
    </xf>
    <xf numFmtId="0" fontId="101" fillId="0" borderId="29">
      <alignment horizontal="center" vertical="center"/>
    </xf>
    <xf numFmtId="0" fontId="63" fillId="4" borderId="0" applyNumberFormat="0" applyBorder="0" applyAlignment="0" applyProtection="0">
      <alignment vertical="center"/>
    </xf>
    <xf numFmtId="0" fontId="15" fillId="6" borderId="0" applyNumberFormat="0" applyBorder="0" applyAlignment="0" applyProtection="0">
      <alignment vertical="center"/>
    </xf>
    <xf numFmtId="9" fontId="31" fillId="0" borderId="0" applyFont="0" applyFill="0" applyBorder="0" applyAlignment="0" applyProtection="0">
      <alignment vertical="center"/>
    </xf>
    <xf numFmtId="0" fontId="123" fillId="0" borderId="0">
      <alignment vertical="center"/>
    </xf>
    <xf numFmtId="0" fontId="63" fillId="4" borderId="0" applyNumberFormat="0" applyBorder="0" applyAlignment="0" applyProtection="0">
      <alignment vertical="center"/>
    </xf>
    <xf numFmtId="0" fontId="0" fillId="0" borderId="0">
      <alignment vertical="center"/>
    </xf>
    <xf numFmtId="0" fontId="31" fillId="0" borderId="0">
      <alignment vertical="center"/>
    </xf>
    <xf numFmtId="0" fontId="0" fillId="23" borderId="28" applyNumberFormat="0" applyFont="0" applyAlignment="0" applyProtection="0">
      <alignment vertical="center"/>
    </xf>
    <xf numFmtId="1" fontId="66" fillId="0" borderId="18" applyFill="0" applyProtection="0">
      <alignment horizontal="center" vertical="center"/>
    </xf>
    <xf numFmtId="0" fontId="31" fillId="58" borderId="0" applyNumberFormat="0" applyFont="0" applyBorder="0" applyAlignment="0" applyProtection="0">
      <alignment vertical="center"/>
    </xf>
    <xf numFmtId="0" fontId="63" fillId="11" borderId="0" applyNumberFormat="0" applyBorder="0" applyAlignment="0" applyProtection="0">
      <alignment vertical="center"/>
    </xf>
    <xf numFmtId="0" fontId="111" fillId="0" borderId="6" applyNumberFormat="0" applyFill="0" applyProtection="0">
      <alignment horizontal="center" vertical="center"/>
    </xf>
    <xf numFmtId="0" fontId="63" fillId="11" borderId="0" applyNumberFormat="0" applyBorder="0" applyAlignment="0" applyProtection="0">
      <alignment vertical="center"/>
    </xf>
    <xf numFmtId="0" fontId="76" fillId="14" borderId="19" applyNumberFormat="0" applyAlignment="0" applyProtection="0">
      <alignment vertical="center"/>
    </xf>
    <xf numFmtId="0" fontId="15" fillId="11" borderId="0" applyNumberFormat="0" applyBorder="0" applyAlignment="0" applyProtection="0">
      <alignment vertical="center"/>
    </xf>
    <xf numFmtId="0" fontId="31" fillId="0" borderId="0">
      <alignment vertical="center"/>
    </xf>
    <xf numFmtId="0" fontId="79" fillId="0" borderId="21" applyNumberFormat="0" applyFill="0" applyAlignment="0" applyProtection="0">
      <alignment vertical="center"/>
    </xf>
    <xf numFmtId="0" fontId="83" fillId="11" borderId="22" applyNumberFormat="0" applyAlignment="0" applyProtection="0">
      <alignment vertical="center"/>
    </xf>
    <xf numFmtId="9" fontId="31" fillId="0" borderId="0" applyFont="0" applyFill="0" applyBorder="0" applyAlignment="0" applyProtection="0">
      <alignment vertical="center"/>
    </xf>
    <xf numFmtId="0" fontId="91" fillId="0" borderId="27" applyNumberFormat="0" applyFill="0" applyAlignment="0" applyProtection="0">
      <alignment vertical="center"/>
    </xf>
    <xf numFmtId="15" fontId="77" fillId="0" borderId="0">
      <alignment vertical="center"/>
    </xf>
    <xf numFmtId="0" fontId="70" fillId="8"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91" fillId="0" borderId="30" applyNumberFormat="0" applyFill="0" applyAlignment="0" applyProtection="0">
      <alignment vertical="center"/>
    </xf>
    <xf numFmtId="0" fontId="63" fillId="5" borderId="0" applyNumberFormat="0" applyBorder="0" applyAlignment="0" applyProtection="0">
      <alignment vertical="center"/>
    </xf>
    <xf numFmtId="0" fontId="70" fillId="8" borderId="0" applyNumberFormat="0" applyBorder="0" applyAlignment="0" applyProtection="0">
      <alignment vertical="center"/>
    </xf>
    <xf numFmtId="0" fontId="91" fillId="0" borderId="30" applyNumberFormat="0" applyFill="0" applyAlignment="0" applyProtection="0">
      <alignment vertical="center"/>
    </xf>
    <xf numFmtId="0" fontId="63" fillId="5" borderId="0" applyNumberFormat="0" applyBorder="0" applyAlignment="0" applyProtection="0">
      <alignment vertical="center"/>
    </xf>
    <xf numFmtId="9" fontId="31" fillId="0" borderId="0" applyFont="0" applyFill="0" applyBorder="0" applyAlignment="0" applyProtection="0">
      <alignment vertical="center"/>
    </xf>
    <xf numFmtId="0" fontId="15" fillId="11" borderId="0" applyNumberFormat="0" applyBorder="0" applyAlignment="0" applyProtection="0">
      <alignment vertical="center"/>
    </xf>
    <xf numFmtId="0" fontId="101" fillId="0" borderId="29">
      <alignment horizontal="center" vertical="center"/>
    </xf>
    <xf numFmtId="0" fontId="63" fillId="16" borderId="0" applyNumberFormat="0" applyBorder="0" applyAlignment="0" applyProtection="0">
      <alignment vertical="center"/>
    </xf>
    <xf numFmtId="0" fontId="15" fillId="23" borderId="0" applyNumberFormat="0" applyBorder="0" applyAlignment="0" applyProtection="0">
      <alignment vertical="center"/>
    </xf>
    <xf numFmtId="9" fontId="31" fillId="0" borderId="0" applyFont="0" applyFill="0" applyBorder="0" applyAlignment="0" applyProtection="0">
      <alignment vertical="center"/>
    </xf>
    <xf numFmtId="0" fontId="0" fillId="23" borderId="28" applyNumberFormat="0" applyFont="0" applyAlignment="0" applyProtection="0">
      <alignment vertical="center"/>
    </xf>
    <xf numFmtId="0" fontId="68" fillId="30" borderId="0" applyNumberFormat="0" applyBorder="0" applyAlignment="0" applyProtection="0">
      <alignment vertical="center"/>
    </xf>
    <xf numFmtId="0" fontId="102" fillId="11" borderId="19" applyNumberFormat="0" applyAlignment="0" applyProtection="0">
      <alignment vertical="center"/>
    </xf>
    <xf numFmtId="0" fontId="66" fillId="0" borderId="6" applyNumberFormat="0" applyFill="0" applyProtection="0">
      <alignment horizontal="left" vertical="center"/>
    </xf>
    <xf numFmtId="0" fontId="0" fillId="26" borderId="0" applyNumberFormat="0" applyBorder="0" applyAlignment="0" applyProtection="0">
      <alignment vertical="center"/>
    </xf>
    <xf numFmtId="0" fontId="63" fillId="4" borderId="0" applyNumberFormat="0" applyBorder="0" applyAlignment="0" applyProtection="0">
      <alignment vertical="center"/>
    </xf>
    <xf numFmtId="0" fontId="66" fillId="0" borderId="6" applyNumberFormat="0" applyFill="0" applyProtection="0">
      <alignment horizontal="left" vertical="center"/>
    </xf>
    <xf numFmtId="9" fontId="31" fillId="0" borderId="0" applyFont="0" applyFill="0" applyBorder="0" applyAlignment="0" applyProtection="0">
      <alignment vertical="center"/>
    </xf>
    <xf numFmtId="0" fontId="111" fillId="0" borderId="6" applyNumberFormat="0" applyFill="0" applyProtection="0">
      <alignment horizontal="center" vertical="center"/>
    </xf>
    <xf numFmtId="0" fontId="63" fillId="4" borderId="0" applyNumberFormat="0" applyBorder="0" applyAlignment="0" applyProtection="0">
      <alignment vertical="center"/>
    </xf>
    <xf numFmtId="0" fontId="70" fillId="26" borderId="0" applyNumberFormat="0" applyBorder="0" applyAlignment="0" applyProtection="0">
      <alignment vertical="center"/>
    </xf>
    <xf numFmtId="0" fontId="118" fillId="0" borderId="0" applyNumberFormat="0" applyFill="0" applyBorder="0" applyAlignment="0" applyProtection="0">
      <alignment vertical="center"/>
    </xf>
    <xf numFmtId="0" fontId="70" fillId="8" borderId="0" applyNumberFormat="0" applyBorder="0" applyAlignment="0" applyProtection="0">
      <alignment vertical="center"/>
    </xf>
    <xf numFmtId="0" fontId="91" fillId="0" borderId="30" applyNumberFormat="0" applyFill="0" applyAlignment="0" applyProtection="0">
      <alignment vertical="center"/>
    </xf>
    <xf numFmtId="0" fontId="100" fillId="26" borderId="0" applyNumberFormat="0" applyBorder="0" applyAlignment="0" applyProtection="0">
      <alignment vertical="center"/>
    </xf>
    <xf numFmtId="0" fontId="86" fillId="0" borderId="0" applyNumberFormat="0" applyFill="0" applyBorder="0" applyAlignment="0" applyProtection="0">
      <alignment vertical="center"/>
    </xf>
    <xf numFmtId="0" fontId="70" fillId="26" borderId="0" applyNumberFormat="0" applyBorder="0" applyAlignment="0" applyProtection="0">
      <alignment vertical="center"/>
    </xf>
    <xf numFmtId="0" fontId="63" fillId="21" borderId="0" applyNumberFormat="0" applyBorder="0" applyAlignment="0" applyProtection="0">
      <alignment vertical="center"/>
    </xf>
    <xf numFmtId="0" fontId="86" fillId="0" borderId="0" applyNumberFormat="0" applyFill="0" applyBorder="0" applyAlignment="0" applyProtection="0">
      <alignment vertical="center"/>
    </xf>
    <xf numFmtId="0" fontId="63" fillId="21" borderId="0" applyNumberFormat="0" applyBorder="0" applyAlignment="0" applyProtection="0">
      <alignment vertical="center"/>
    </xf>
    <xf numFmtId="0" fontId="31" fillId="0" borderId="0">
      <alignment vertical="center"/>
    </xf>
    <xf numFmtId="0" fontId="97" fillId="7" borderId="0" applyNumberFormat="0" applyBorder="0" applyAlignment="0" applyProtection="0">
      <alignment vertical="center"/>
    </xf>
    <xf numFmtId="0" fontId="86" fillId="0" borderId="0" applyNumberFormat="0" applyFill="0" applyBorder="0" applyAlignment="0" applyProtection="0">
      <alignment vertical="center"/>
    </xf>
    <xf numFmtId="0" fontId="63" fillId="21"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68" fillId="60" borderId="0" applyNumberFormat="0" applyBorder="0" applyAlignment="0" applyProtection="0">
      <alignment vertical="center"/>
    </xf>
    <xf numFmtId="179" fontId="126" fillId="62" borderId="0">
      <alignment vertical="center"/>
    </xf>
    <xf numFmtId="0" fontId="63" fillId="11" borderId="0" applyNumberFormat="0" applyBorder="0" applyAlignment="0" applyProtection="0">
      <alignment vertical="center"/>
    </xf>
    <xf numFmtId="0" fontId="31" fillId="0" borderId="0">
      <alignment vertical="center"/>
    </xf>
    <xf numFmtId="0" fontId="31" fillId="0" borderId="0">
      <alignment vertical="center"/>
    </xf>
    <xf numFmtId="0" fontId="68" fillId="25"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63" fillId="11" borderId="0" applyNumberFormat="0" applyBorder="0" applyAlignment="0" applyProtection="0">
      <alignment vertical="center"/>
    </xf>
    <xf numFmtId="9" fontId="31" fillId="0" borderId="0" applyFont="0" applyFill="0" applyBorder="0" applyAlignment="0" applyProtection="0">
      <alignment vertical="center"/>
    </xf>
    <xf numFmtId="0" fontId="63" fillId="11" borderId="0" applyNumberFormat="0" applyBorder="0" applyAlignment="0" applyProtection="0">
      <alignment vertical="center"/>
    </xf>
    <xf numFmtId="0" fontId="95" fillId="22" borderId="0" applyNumberFormat="0" applyBorder="0" applyAlignment="0" applyProtection="0">
      <alignment vertical="center"/>
    </xf>
    <xf numFmtId="0" fontId="63" fillId="11" borderId="0" applyNumberFormat="0" applyBorder="0" applyAlignment="0" applyProtection="0">
      <alignment vertical="center"/>
    </xf>
    <xf numFmtId="0" fontId="63" fillId="4" borderId="0" applyNumberFormat="0" applyBorder="0" applyAlignment="0" applyProtection="0">
      <alignment vertical="center"/>
    </xf>
    <xf numFmtId="0" fontId="63" fillId="11" borderId="0" applyNumberFormat="0" applyBorder="0" applyAlignment="0" applyProtection="0">
      <alignment vertical="center"/>
    </xf>
    <xf numFmtId="195" fontId="31" fillId="0" borderId="0" applyFont="0" applyFill="0" applyBorder="0" applyAlignment="0" applyProtection="0">
      <alignment vertical="center"/>
    </xf>
    <xf numFmtId="0" fontId="15" fillId="7"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87" fillId="0" borderId="25" applyNumberFormat="0" applyFill="0" applyAlignment="0" applyProtection="0">
      <alignment vertical="center"/>
    </xf>
    <xf numFmtId="1" fontId="66" fillId="0" borderId="18" applyFill="0" applyProtection="0">
      <alignment horizontal="center" vertical="center"/>
    </xf>
    <xf numFmtId="0" fontId="15" fillId="7" borderId="0" applyNumberFormat="0" applyBorder="0" applyAlignment="0" applyProtection="0">
      <alignment vertical="center"/>
    </xf>
    <xf numFmtId="199" fontId="31" fillId="0" borderId="0" applyFont="0" applyFill="0" applyBorder="0" applyAlignment="0" applyProtection="0">
      <alignment vertical="center"/>
    </xf>
    <xf numFmtId="0" fontId="97" fillId="22" borderId="0" applyNumberFormat="0" applyBorder="0" applyAlignment="0" applyProtection="0">
      <alignment vertical="center"/>
    </xf>
    <xf numFmtId="0" fontId="15" fillId="7" borderId="0" applyNumberFormat="0" applyBorder="0" applyAlignment="0" applyProtection="0">
      <alignment vertical="center"/>
    </xf>
    <xf numFmtId="0" fontId="63" fillId="4" borderId="0" applyNumberFormat="0" applyBorder="0" applyAlignment="0" applyProtection="0">
      <alignment vertical="center"/>
    </xf>
    <xf numFmtId="0" fontId="63" fillId="16" borderId="0" applyNumberFormat="0" applyBorder="0" applyAlignment="0" applyProtection="0">
      <alignment vertical="center"/>
    </xf>
    <xf numFmtId="0" fontId="63" fillId="4" borderId="0" applyNumberFormat="0" applyBorder="0" applyAlignment="0" applyProtection="0">
      <alignment vertical="center"/>
    </xf>
    <xf numFmtId="0" fontId="63" fillId="5" borderId="0" applyNumberFormat="0" applyBorder="0" applyAlignment="0" applyProtection="0">
      <alignment vertical="center"/>
    </xf>
    <xf numFmtId="0" fontId="112" fillId="14" borderId="35">
      <alignment horizontal="left" vertical="center"/>
      <protection locked="0" hidden="1"/>
    </xf>
    <xf numFmtId="0" fontId="72" fillId="0" borderId="15" applyNumberFormat="0" applyFill="0" applyAlignment="0" applyProtection="0">
      <alignment vertical="center"/>
    </xf>
    <xf numFmtId="0" fontId="87" fillId="0" borderId="25" applyNumberFormat="0" applyFill="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63" fillId="5" borderId="0" applyNumberFormat="0" applyBorder="0" applyAlignment="0" applyProtection="0">
      <alignment vertical="center"/>
    </xf>
    <xf numFmtId="0" fontId="15" fillId="23" borderId="0" applyNumberFormat="0" applyBorder="0" applyAlignment="0" applyProtection="0">
      <alignment vertical="center"/>
    </xf>
    <xf numFmtId="0" fontId="31" fillId="0" borderId="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0" fontId="94" fillId="0" borderId="0">
      <alignment vertical="center"/>
    </xf>
    <xf numFmtId="0" fontId="15" fillId="7" borderId="0" applyNumberFormat="0" applyBorder="0" applyAlignment="0" applyProtection="0">
      <alignment vertical="center"/>
    </xf>
    <xf numFmtId="0" fontId="31" fillId="0" borderId="0" applyFont="0" applyFill="0" applyBorder="0" applyAlignment="0" applyProtection="0">
      <alignment vertical="center"/>
    </xf>
    <xf numFmtId="0" fontId="63" fillId="5" borderId="0" applyNumberFormat="0" applyBorder="0" applyAlignment="0" applyProtection="0">
      <alignment vertical="center"/>
    </xf>
    <xf numFmtId="0" fontId="15" fillId="23" borderId="0" applyNumberFormat="0" applyBorder="0" applyAlignment="0" applyProtection="0">
      <alignment vertical="center"/>
    </xf>
    <xf numFmtId="0" fontId="15" fillId="6" borderId="0" applyNumberFormat="0" applyBorder="0" applyAlignment="0" applyProtection="0">
      <alignment vertical="center"/>
    </xf>
    <xf numFmtId="0" fontId="63" fillId="53" borderId="0" applyNumberFormat="0" applyBorder="0" applyAlignment="0" applyProtection="0">
      <alignment vertical="center"/>
    </xf>
    <xf numFmtId="0" fontId="0" fillId="22" borderId="0" applyNumberFormat="0" applyBorder="0" applyAlignment="0" applyProtection="0">
      <alignment vertical="center"/>
    </xf>
    <xf numFmtId="0" fontId="15" fillId="23" borderId="0" applyNumberFormat="0" applyBorder="0" applyAlignment="0" applyProtection="0">
      <alignment vertical="center"/>
    </xf>
    <xf numFmtId="9" fontId="31" fillId="0" borderId="0" applyFont="0" applyFill="0" applyBorder="0" applyAlignment="0" applyProtection="0">
      <alignment vertical="center"/>
    </xf>
    <xf numFmtId="0" fontId="128" fillId="0" borderId="0">
      <alignment vertical="center"/>
    </xf>
    <xf numFmtId="15" fontId="77" fillId="0" borderId="0">
      <alignment vertical="center"/>
    </xf>
    <xf numFmtId="0" fontId="63" fillId="53" borderId="0" applyNumberFormat="0" applyBorder="0" applyAlignment="0" applyProtection="0">
      <alignment vertical="center"/>
    </xf>
    <xf numFmtId="0" fontId="31" fillId="0" borderId="0">
      <alignment vertical="center"/>
    </xf>
    <xf numFmtId="0" fontId="31" fillId="0" borderId="0">
      <alignment vertical="center"/>
    </xf>
    <xf numFmtId="0" fontId="0" fillId="0" borderId="0">
      <alignment vertical="center"/>
    </xf>
    <xf numFmtId="9" fontId="31" fillId="0" borderId="0" applyFont="0" applyFill="0" applyBorder="0" applyAlignment="0" applyProtection="0">
      <alignment vertical="center"/>
    </xf>
    <xf numFmtId="0" fontId="15" fillId="23" borderId="0" applyNumberFormat="0" applyBorder="0" applyAlignment="0" applyProtection="0">
      <alignment vertical="center"/>
    </xf>
    <xf numFmtId="0" fontId="94" fillId="0" borderId="0">
      <alignment vertical="center"/>
    </xf>
    <xf numFmtId="0" fontId="0" fillId="0" borderId="0">
      <alignment vertical="center"/>
    </xf>
    <xf numFmtId="0" fontId="127" fillId="0" borderId="0">
      <alignment vertical="center"/>
    </xf>
    <xf numFmtId="0" fontId="31" fillId="0" borderId="0">
      <alignment vertical="center"/>
    </xf>
    <xf numFmtId="0" fontId="79" fillId="0" borderId="21" applyNumberFormat="0" applyFill="0" applyAlignment="0" applyProtection="0">
      <alignment vertical="center"/>
    </xf>
    <xf numFmtId="0" fontId="0" fillId="3"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95" fillId="7" borderId="0" applyNumberFormat="0" applyBorder="0" applyAlignment="0" applyProtection="0">
      <alignment vertical="center"/>
    </xf>
    <xf numFmtId="0" fontId="68" fillId="56"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63" fillId="53" borderId="0" applyNumberFormat="0" applyBorder="0" applyAlignment="0" applyProtection="0">
      <alignment vertical="center"/>
    </xf>
    <xf numFmtId="0" fontId="125" fillId="0" borderId="38" applyNumberFormat="0" applyFill="0" applyAlignment="0" applyProtection="0">
      <alignment vertical="center"/>
    </xf>
    <xf numFmtId="0" fontId="95" fillId="7"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3" fillId="53" borderId="0" applyNumberFormat="0" applyBorder="0" applyAlignment="0" applyProtection="0">
      <alignment vertical="center"/>
    </xf>
    <xf numFmtId="0" fontId="68" fillId="31" borderId="0" applyNumberFormat="0" applyBorder="0" applyAlignment="0" applyProtection="0">
      <alignment vertical="center"/>
    </xf>
    <xf numFmtId="0" fontId="98" fillId="29" borderId="5">
      <alignment vertical="center"/>
      <protection locked="0"/>
    </xf>
    <xf numFmtId="0" fontId="65" fillId="0" borderId="1">
      <alignment horizontal="left" vertical="center"/>
    </xf>
    <xf numFmtId="0" fontId="0" fillId="23" borderId="28" applyNumberFormat="0" applyFont="0" applyAlignment="0" applyProtection="0">
      <alignment vertical="center"/>
    </xf>
    <xf numFmtId="0" fontId="63" fillId="4" borderId="0" applyNumberFormat="0" applyBorder="0" applyAlignment="0" applyProtection="0">
      <alignment vertical="center"/>
    </xf>
    <xf numFmtId="15" fontId="77" fillId="0" borderId="0">
      <alignment vertical="center"/>
    </xf>
    <xf numFmtId="0" fontId="63" fillId="53" borderId="0" applyNumberFormat="0" applyBorder="0" applyAlignment="0" applyProtection="0">
      <alignment vertical="center"/>
    </xf>
    <xf numFmtId="0" fontId="31" fillId="0" borderId="0">
      <alignment vertical="center"/>
    </xf>
    <xf numFmtId="176" fontId="66" fillId="0" borderId="18" applyFill="0" applyProtection="0">
      <alignment horizontal="right" vertical="center"/>
    </xf>
    <xf numFmtId="0" fontId="63" fillId="21" borderId="0" applyNumberFormat="0" applyBorder="0" applyAlignment="0" applyProtection="0">
      <alignment vertical="center"/>
    </xf>
    <xf numFmtId="0" fontId="101" fillId="0" borderId="29">
      <alignment horizontal="center" vertical="center"/>
    </xf>
    <xf numFmtId="0" fontId="68" fillId="61" borderId="0" applyNumberFormat="0" applyBorder="0" applyAlignment="0" applyProtection="0">
      <alignment vertical="center"/>
    </xf>
    <xf numFmtId="0" fontId="0" fillId="6" borderId="0" applyNumberFormat="0" applyBorder="0" applyAlignment="0" applyProtection="0">
      <alignment vertical="center"/>
    </xf>
    <xf numFmtId="0" fontId="15" fillId="6" borderId="0" applyNumberFormat="0" applyBorder="0" applyAlignment="0" applyProtection="0">
      <alignment vertical="center"/>
    </xf>
    <xf numFmtId="176" fontId="66" fillId="0" borderId="18" applyFill="0" applyProtection="0">
      <alignment horizontal="right" vertical="center"/>
    </xf>
    <xf numFmtId="0" fontId="63" fillId="21" borderId="0" applyNumberFormat="0" applyBorder="0" applyAlignment="0" applyProtection="0">
      <alignment vertical="center"/>
    </xf>
    <xf numFmtId="176" fontId="66" fillId="0" borderId="18" applyFill="0" applyProtection="0">
      <alignment horizontal="right" vertical="center"/>
    </xf>
    <xf numFmtId="0" fontId="15" fillId="11" borderId="0" applyNumberFormat="0" applyBorder="0" applyAlignment="0" applyProtection="0">
      <alignment vertical="center"/>
    </xf>
    <xf numFmtId="0" fontId="76" fillId="14" borderId="19" applyNumberFormat="0" applyAlignment="0" applyProtection="0">
      <alignment vertical="center"/>
    </xf>
    <xf numFmtId="0" fontId="31" fillId="0" borderId="0">
      <alignment vertical="center"/>
    </xf>
    <xf numFmtId="0" fontId="65" fillId="0" borderId="1">
      <alignment horizontal="left" vertical="center"/>
    </xf>
    <xf numFmtId="0" fontId="82" fillId="0" borderId="32" applyNumberFormat="0" applyAlignment="0" applyProtection="0">
      <alignment horizontal="left" vertical="center"/>
    </xf>
    <xf numFmtId="0" fontId="68" fillId="4" borderId="0" applyNumberFormat="0" applyBorder="0" applyAlignment="0" applyProtection="0">
      <alignment vertical="center"/>
    </xf>
    <xf numFmtId="0" fontId="63" fillId="53" borderId="0" applyNumberFormat="0" applyBorder="0" applyAlignment="0" applyProtection="0">
      <alignment vertical="center"/>
    </xf>
    <xf numFmtId="0" fontId="82" fillId="0" borderId="12">
      <alignment horizontal="left" vertical="center"/>
    </xf>
    <xf numFmtId="0" fontId="96" fillId="28" borderId="0" applyNumberFormat="0" applyBorder="0" applyAlignment="0" applyProtection="0">
      <alignment vertical="center"/>
    </xf>
    <xf numFmtId="0" fontId="114" fillId="0" borderId="18" applyNumberFormat="0" applyFill="0" applyProtection="0">
      <alignment horizontal="left" vertical="center"/>
    </xf>
    <xf numFmtId="0" fontId="31" fillId="0" borderId="0">
      <alignment vertical="center"/>
    </xf>
    <xf numFmtId="0" fontId="102" fillId="11" borderId="19" applyNumberFormat="0" applyAlignment="0" applyProtection="0">
      <alignment vertical="center"/>
    </xf>
    <xf numFmtId="0" fontId="31" fillId="0" borderId="0">
      <alignment vertical="center"/>
    </xf>
    <xf numFmtId="0" fontId="83" fillId="11" borderId="22" applyNumberFormat="0" applyAlignment="0" applyProtection="0">
      <alignment vertical="center"/>
    </xf>
    <xf numFmtId="0" fontId="31" fillId="0" borderId="0">
      <alignment vertical="center"/>
    </xf>
    <xf numFmtId="0" fontId="68" fillId="5" borderId="0" applyNumberFormat="0" applyBorder="0" applyAlignment="0" applyProtection="0">
      <alignment vertical="center"/>
    </xf>
    <xf numFmtId="0" fontId="63" fillId="4" borderId="0" applyNumberFormat="0" applyBorder="0" applyAlignment="0" applyProtection="0">
      <alignment vertical="center"/>
    </xf>
    <xf numFmtId="0" fontId="70" fillId="8" borderId="0" applyNumberFormat="0" applyBorder="0" applyAlignment="0" applyProtection="0">
      <alignment vertical="center"/>
    </xf>
    <xf numFmtId="0" fontId="70" fillId="26" borderId="0" applyNumberFormat="0" applyBorder="0" applyAlignment="0" applyProtection="0">
      <alignment vertical="center"/>
    </xf>
    <xf numFmtId="0" fontId="81" fillId="0" borderId="0" applyNumberFormat="0" applyFill="0" applyBorder="0" applyAlignment="0" applyProtection="0">
      <alignment vertical="center"/>
    </xf>
    <xf numFmtId="9" fontId="31" fillId="0" borderId="0" applyFont="0" applyFill="0" applyBorder="0" applyAlignment="0" applyProtection="0">
      <alignment vertical="center"/>
    </xf>
    <xf numFmtId="0" fontId="111" fillId="0" borderId="6" applyNumberFormat="0" applyFill="0" applyProtection="0">
      <alignment horizontal="center" vertical="center"/>
    </xf>
    <xf numFmtId="177" fontId="31" fillId="0" borderId="0" applyFont="0" applyFill="0" applyBorder="0" applyAlignment="0" applyProtection="0">
      <alignment vertical="center"/>
    </xf>
    <xf numFmtId="180" fontId="31" fillId="0" borderId="0" applyFont="0" applyFill="0" applyBorder="0" applyAlignment="0" applyProtection="0">
      <alignment vertical="center"/>
    </xf>
    <xf numFmtId="0" fontId="107" fillId="0" borderId="0" applyNumberFormat="0" applyFill="0" applyBorder="0" applyAlignment="0" applyProtection="0">
      <alignment vertical="center"/>
    </xf>
    <xf numFmtId="0" fontId="78" fillId="0" borderId="20" applyNumberFormat="0" applyFill="0" applyAlignment="0" applyProtection="0">
      <alignment vertical="center"/>
    </xf>
    <xf numFmtId="9" fontId="31" fillId="0" borderId="0" applyFont="0" applyFill="0" applyBorder="0" applyAlignment="0" applyProtection="0">
      <alignment vertical="center"/>
    </xf>
    <xf numFmtId="0" fontId="79" fillId="0" borderId="21" applyNumberFormat="0" applyFill="0" applyAlignment="0" applyProtection="0">
      <alignment vertical="center"/>
    </xf>
    <xf numFmtId="0" fontId="0" fillId="0" borderId="0">
      <alignment vertical="center"/>
    </xf>
    <xf numFmtId="0" fontId="63" fillId="5" borderId="0" applyNumberFormat="0" applyBorder="0" applyAlignment="0" applyProtection="0">
      <alignment vertical="center"/>
    </xf>
    <xf numFmtId="0" fontId="98" fillId="29" borderId="5">
      <alignment vertical="center"/>
      <protection locked="0"/>
    </xf>
    <xf numFmtId="0" fontId="114" fillId="0" borderId="18" applyNumberFormat="0" applyFill="0" applyProtection="0">
      <alignment horizontal="center" vertical="center"/>
    </xf>
    <xf numFmtId="0" fontId="63" fillId="4" borderId="0" applyNumberFormat="0" applyBorder="0" applyAlignment="0" applyProtection="0">
      <alignment vertical="center"/>
    </xf>
    <xf numFmtId="0" fontId="31" fillId="0" borderId="0">
      <alignment vertical="center"/>
    </xf>
    <xf numFmtId="1" fontId="66" fillId="0" borderId="18" applyFill="0" applyProtection="0">
      <alignment horizontal="center" vertical="center"/>
    </xf>
    <xf numFmtId="0" fontId="94" fillId="0" borderId="0">
      <alignment vertical="center"/>
    </xf>
    <xf numFmtId="0" fontId="124" fillId="0" borderId="0" applyNumberFormat="0" applyFill="0" applyBorder="0" applyAlignment="0" applyProtection="0">
      <alignment vertical="center"/>
    </xf>
    <xf numFmtId="0" fontId="31" fillId="0" borderId="0">
      <alignment vertical="center"/>
    </xf>
    <xf numFmtId="0" fontId="91" fillId="0" borderId="27" applyNumberFormat="0" applyFill="0" applyAlignment="0" applyProtection="0">
      <alignment vertical="center"/>
    </xf>
    <xf numFmtId="0" fontId="63" fillId="4" borderId="0" applyNumberFormat="0" applyBorder="0" applyAlignment="0" applyProtection="0">
      <alignment vertical="center"/>
    </xf>
    <xf numFmtId="0" fontId="63" fillId="4" borderId="0" applyNumberFormat="0" applyBorder="0" applyAlignment="0" applyProtection="0">
      <alignment vertical="center"/>
    </xf>
    <xf numFmtId="0" fontId="65" fillId="0" borderId="1">
      <alignment horizontal="left" vertical="center"/>
    </xf>
    <xf numFmtId="0" fontId="0" fillId="23" borderId="28" applyNumberFormat="0" applyFont="0" applyAlignment="0" applyProtection="0">
      <alignment vertical="center"/>
    </xf>
    <xf numFmtId="192" fontId="31" fillId="0" borderId="0" applyFont="0" applyFill="0" applyBorder="0" applyAlignment="0" applyProtection="0">
      <alignment vertical="center"/>
    </xf>
    <xf numFmtId="0" fontId="63" fillId="4" borderId="0" applyNumberFormat="0" applyBorder="0" applyAlignment="0" applyProtection="0">
      <alignment vertical="center"/>
    </xf>
    <xf numFmtId="0" fontId="87" fillId="0" borderId="25" applyNumberFormat="0" applyFill="0" applyAlignment="0" applyProtection="0">
      <alignment vertical="center"/>
    </xf>
    <xf numFmtId="0" fontId="63" fillId="27" borderId="0" applyNumberFormat="0" applyBorder="0" applyAlignment="0" applyProtection="0">
      <alignment vertical="center"/>
    </xf>
    <xf numFmtId="0" fontId="63" fillId="27" borderId="0" applyNumberFormat="0" applyBorder="0" applyAlignment="0" applyProtection="0">
      <alignment vertical="center"/>
    </xf>
    <xf numFmtId="0" fontId="63" fillId="16" borderId="0" applyNumberFormat="0" applyBorder="0" applyAlignment="0" applyProtection="0">
      <alignment vertical="center"/>
    </xf>
    <xf numFmtId="0" fontId="81" fillId="0" borderId="0" applyNumberFormat="0" applyFill="0" applyBorder="0" applyAlignment="0" applyProtection="0">
      <alignment vertical="center"/>
    </xf>
    <xf numFmtId="0" fontId="15" fillId="6" borderId="0" applyNumberFormat="0" applyBorder="0" applyAlignment="0" applyProtection="0">
      <alignment vertical="center"/>
    </xf>
    <xf numFmtId="0" fontId="95" fillId="22" borderId="0" applyNumberFormat="0" applyBorder="0" applyAlignment="0" applyProtection="0">
      <alignment vertical="center"/>
    </xf>
    <xf numFmtId="0" fontId="15" fillId="6" borderId="0" applyNumberFormat="0" applyBorder="0" applyAlignment="0" applyProtection="0">
      <alignment vertical="center"/>
    </xf>
    <xf numFmtId="0" fontId="0" fillId="23" borderId="28" applyNumberFormat="0" applyFont="0" applyAlignment="0" applyProtection="0">
      <alignment vertical="center"/>
    </xf>
    <xf numFmtId="0" fontId="83" fillId="11" borderId="22" applyNumberFormat="0" applyAlignment="0" applyProtection="0">
      <alignment vertical="center"/>
    </xf>
    <xf numFmtId="0" fontId="31" fillId="0" borderId="0">
      <alignment vertical="center"/>
    </xf>
    <xf numFmtId="0" fontId="0" fillId="22" borderId="0" applyNumberFormat="0" applyBorder="0" applyAlignment="0" applyProtection="0">
      <alignment vertical="center"/>
    </xf>
    <xf numFmtId="0" fontId="31" fillId="0" borderId="0">
      <alignment vertical="center"/>
    </xf>
    <xf numFmtId="0" fontId="99" fillId="0" borderId="0">
      <alignment vertical="center"/>
    </xf>
    <xf numFmtId="0" fontId="0" fillId="23" borderId="28" applyNumberFormat="0" applyFont="0" applyAlignment="0" applyProtection="0">
      <alignment vertical="center"/>
    </xf>
    <xf numFmtId="0" fontId="102" fillId="11" borderId="19" applyNumberFormat="0" applyAlignment="0" applyProtection="0">
      <alignment vertical="center"/>
    </xf>
    <xf numFmtId="0" fontId="76" fillId="14" borderId="19" applyNumberFormat="0" applyAlignment="0" applyProtection="0">
      <alignment vertical="center"/>
    </xf>
    <xf numFmtId="201" fontId="0" fillId="0" borderId="0" applyFont="0" applyFill="0" applyBorder="0" applyAlignment="0" applyProtection="0">
      <alignment vertical="center"/>
    </xf>
    <xf numFmtId="0" fontId="96" fillId="28"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0" fillId="23" borderId="0" applyNumberFormat="0" applyBorder="0" applyAlignment="0" applyProtection="0">
      <alignment vertical="center"/>
    </xf>
    <xf numFmtId="0" fontId="31" fillId="0" borderId="0">
      <alignment vertical="center"/>
    </xf>
    <xf numFmtId="0" fontId="78" fillId="0" borderId="20" applyNumberFormat="0" applyFill="0" applyAlignment="0" applyProtection="0">
      <alignment vertical="center"/>
    </xf>
    <xf numFmtId="9" fontId="31" fillId="0" borderId="0" applyFont="0" applyFill="0" applyBorder="0" applyAlignment="0" applyProtection="0">
      <alignment vertical="center"/>
    </xf>
    <xf numFmtId="0" fontId="76" fillId="14" borderId="19" applyNumberFormat="0" applyAlignment="0" applyProtection="0">
      <alignment vertical="center"/>
    </xf>
    <xf numFmtId="9" fontId="31" fillId="0" borderId="0" applyFont="0" applyFill="0" applyBorder="0" applyAlignment="0" applyProtection="0">
      <alignment vertical="center"/>
    </xf>
    <xf numFmtId="0" fontId="66" fillId="0" borderId="6" applyNumberFormat="0" applyFill="0" applyProtection="0">
      <alignment horizontal="left" vertical="center"/>
    </xf>
    <xf numFmtId="0" fontId="87" fillId="0" borderId="25" applyNumberFormat="0" applyFill="0" applyAlignment="0" applyProtection="0">
      <alignment vertical="center"/>
    </xf>
    <xf numFmtId="0" fontId="83" fillId="11" borderId="22" applyNumberFormat="0" applyAlignment="0" applyProtection="0">
      <alignment vertical="center"/>
    </xf>
    <xf numFmtId="0" fontId="31" fillId="0" borderId="0">
      <alignment vertical="center"/>
    </xf>
    <xf numFmtId="0" fontId="63" fillId="16" borderId="0" applyNumberFormat="0" applyBorder="0" applyAlignment="0" applyProtection="0">
      <alignment vertical="center"/>
    </xf>
    <xf numFmtId="194" fontId="31" fillId="0" borderId="0" applyFont="0" applyFill="0" applyBorder="0" applyAlignment="0" applyProtection="0">
      <alignment vertical="center"/>
    </xf>
    <xf numFmtId="0" fontId="0" fillId="11" borderId="0" applyNumberFormat="0" applyBorder="0" applyAlignment="0" applyProtection="0">
      <alignment vertical="center"/>
    </xf>
    <xf numFmtId="0" fontId="63" fillId="21" borderId="0" applyNumberFormat="0" applyBorder="0" applyAlignment="0" applyProtection="0">
      <alignment vertical="center"/>
    </xf>
    <xf numFmtId="0" fontId="91" fillId="0" borderId="27" applyNumberFormat="0" applyFill="0" applyAlignment="0" applyProtection="0">
      <alignment vertical="center"/>
    </xf>
    <xf numFmtId="198" fontId="66" fillId="0" borderId="0">
      <alignment vertical="center"/>
    </xf>
    <xf numFmtId="0" fontId="86" fillId="0" borderId="0" applyNumberFormat="0" applyFill="0" applyBorder="0" applyAlignment="0" applyProtection="0">
      <alignment vertical="center"/>
    </xf>
    <xf numFmtId="0" fontId="95" fillId="22" borderId="0" applyNumberFormat="0" applyBorder="0" applyAlignment="0" applyProtection="0">
      <alignment vertical="center"/>
    </xf>
    <xf numFmtId="0" fontId="94" fillId="0" borderId="0">
      <alignment vertical="center"/>
    </xf>
    <xf numFmtId="0" fontId="66" fillId="0" borderId="0">
      <alignment vertical="center"/>
    </xf>
    <xf numFmtId="0" fontId="127" fillId="0" borderId="0">
      <alignment vertical="center"/>
    </xf>
    <xf numFmtId="0" fontId="129" fillId="0" borderId="0" applyNumberFormat="0" applyFill="0" applyBorder="0" applyAlignment="0" applyProtection="0">
      <alignment vertical="top"/>
      <protection locked="0"/>
    </xf>
    <xf numFmtId="0" fontId="95" fillId="7" borderId="0" applyNumberFormat="0" applyBorder="0" applyAlignment="0" applyProtection="0">
      <alignment vertical="center"/>
    </xf>
    <xf numFmtId="0" fontId="117" fillId="23" borderId="1" applyNumberFormat="0" applyBorder="0" applyAlignment="0" applyProtection="0">
      <alignment vertical="center"/>
    </xf>
    <xf numFmtId="0" fontId="31" fillId="0" borderId="0">
      <alignment vertical="center"/>
    </xf>
    <xf numFmtId="0" fontId="63" fillId="16" borderId="0" applyNumberFormat="0" applyBorder="0" applyAlignment="0" applyProtection="0">
      <alignment vertical="center"/>
    </xf>
    <xf numFmtId="0" fontId="68" fillId="14" borderId="0" applyNumberFormat="0" applyBorder="0" applyAlignment="0" applyProtection="0">
      <alignment vertical="center"/>
    </xf>
    <xf numFmtId="0" fontId="31" fillId="0" borderId="0">
      <alignment vertical="center"/>
    </xf>
    <xf numFmtId="0" fontId="76" fillId="14" borderId="19" applyNumberFormat="0" applyAlignment="0" applyProtection="0">
      <alignment vertical="center"/>
    </xf>
    <xf numFmtId="0" fontId="94" fillId="0" borderId="0">
      <alignment vertical="center"/>
    </xf>
    <xf numFmtId="0" fontId="31" fillId="0" borderId="0">
      <alignment vertical="center"/>
    </xf>
    <xf numFmtId="9" fontId="31" fillId="0" borderId="0" applyFont="0" applyFill="0" applyBorder="0" applyAlignment="0" applyProtection="0">
      <alignment vertical="center"/>
    </xf>
    <xf numFmtId="0" fontId="117" fillId="23" borderId="1" applyNumberFormat="0" applyBorder="0" applyAlignment="0" applyProtection="0">
      <alignment vertical="center"/>
    </xf>
    <xf numFmtId="0" fontId="0" fillId="0" borderId="0">
      <alignment vertical="center"/>
    </xf>
    <xf numFmtId="0" fontId="72" fillId="0" borderId="15" applyNumberFormat="0" applyFill="0" applyAlignment="0" applyProtection="0">
      <alignment vertical="center"/>
    </xf>
    <xf numFmtId="0" fontId="66" fillId="0" borderId="6" applyNumberFormat="0" applyFill="0" applyProtection="0">
      <alignment horizontal="left" vertical="center"/>
    </xf>
    <xf numFmtId="0" fontId="70" fillId="26" borderId="0" applyNumberFormat="0" applyBorder="0" applyAlignment="0" applyProtection="0">
      <alignment vertical="center"/>
    </xf>
    <xf numFmtId="0" fontId="96" fillId="28" borderId="0" applyNumberFormat="0" applyBorder="0" applyAlignment="0" applyProtection="0">
      <alignment vertical="center"/>
    </xf>
    <xf numFmtId="0" fontId="63" fillId="21"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129" fillId="0" borderId="0" applyNumberFormat="0" applyFill="0" applyBorder="0" applyAlignment="0" applyProtection="0">
      <alignment vertical="top"/>
      <protection locked="0"/>
    </xf>
    <xf numFmtId="0" fontId="86" fillId="0" borderId="0" applyNumberFormat="0" applyFill="0" applyBorder="0" applyAlignment="0" applyProtection="0">
      <alignment vertical="center"/>
    </xf>
    <xf numFmtId="0" fontId="63" fillId="16" borderId="0" applyNumberFormat="0" applyBorder="0" applyAlignment="0" applyProtection="0">
      <alignment vertical="center"/>
    </xf>
    <xf numFmtId="0" fontId="31" fillId="0" borderId="0">
      <alignment vertical="center"/>
    </xf>
    <xf numFmtId="0" fontId="83" fillId="11" borderId="22" applyNumberFormat="0" applyAlignment="0" applyProtection="0">
      <alignment vertical="center"/>
    </xf>
    <xf numFmtId="0" fontId="128" fillId="0" borderId="0">
      <alignment vertical="center"/>
    </xf>
    <xf numFmtId="9" fontId="31" fillId="0" borderId="0" applyFont="0" applyFill="0" applyBorder="0" applyAlignment="0" applyProtection="0">
      <alignment vertical="center"/>
    </xf>
    <xf numFmtId="0" fontId="68" fillId="5" borderId="0" applyNumberFormat="0" applyBorder="0" applyAlignment="0" applyProtection="0">
      <alignment vertical="center"/>
    </xf>
    <xf numFmtId="0" fontId="76" fillId="14" borderId="19" applyNumberFormat="0" applyAlignment="0" applyProtection="0">
      <alignment vertical="center"/>
    </xf>
    <xf numFmtId="0" fontId="91" fillId="0" borderId="27" applyNumberFormat="0" applyFill="0" applyAlignment="0" applyProtection="0">
      <alignment vertical="center"/>
    </xf>
    <xf numFmtId="0" fontId="68" fillId="16" borderId="0" applyNumberFormat="0" applyBorder="0" applyAlignment="0" applyProtection="0">
      <alignment vertical="center"/>
    </xf>
    <xf numFmtId="0" fontId="0" fillId="7" borderId="0" applyNumberFormat="0" applyBorder="0" applyAlignment="0" applyProtection="0">
      <alignment vertical="center"/>
    </xf>
    <xf numFmtId="0" fontId="31" fillId="0" borderId="0">
      <alignment vertical="center"/>
    </xf>
    <xf numFmtId="0" fontId="68" fillId="26" borderId="0" applyNumberFormat="0" applyBorder="0" applyAlignment="0" applyProtection="0">
      <alignment vertical="center"/>
    </xf>
    <xf numFmtId="0" fontId="70" fillId="26" borderId="0" applyNumberFormat="0" applyBorder="0" applyAlignment="0" applyProtection="0">
      <alignment vertical="center"/>
    </xf>
    <xf numFmtId="0" fontId="127" fillId="0" borderId="0">
      <alignment vertical="center"/>
    </xf>
    <xf numFmtId="0" fontId="31" fillId="0" borderId="0">
      <alignment vertical="center"/>
    </xf>
    <xf numFmtId="0" fontId="15" fillId="23"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63" fillId="27" borderId="0" applyNumberFormat="0" applyBorder="0" applyAlignment="0" applyProtection="0">
      <alignment vertical="center"/>
    </xf>
    <xf numFmtId="10" fontId="31" fillId="0" borderId="0" applyFont="0" applyFill="0" applyBorder="0" applyAlignment="0" applyProtection="0">
      <alignment vertical="center"/>
    </xf>
    <xf numFmtId="9" fontId="31" fillId="0" borderId="0" applyFont="0" applyFill="0" applyBorder="0" applyAlignment="0" applyProtection="0">
      <alignment vertical="center"/>
    </xf>
    <xf numFmtId="0" fontId="63" fillId="21" borderId="0" applyNumberFormat="0" applyBorder="0" applyAlignment="0" applyProtection="0">
      <alignment vertical="center"/>
    </xf>
    <xf numFmtId="43" fontId="0" fillId="0" borderId="0" applyFont="0" applyFill="0" applyBorder="0" applyAlignment="0" applyProtection="0">
      <alignment vertical="center"/>
    </xf>
    <xf numFmtId="0" fontId="0" fillId="14" borderId="0" applyNumberFormat="0" applyBorder="0" applyAlignment="0" applyProtection="0">
      <alignment vertical="center"/>
    </xf>
    <xf numFmtId="197" fontId="31" fillId="0" borderId="0" applyFont="0" applyFill="0" applyBorder="0" applyAlignment="0" applyProtection="0">
      <alignment vertical="center"/>
    </xf>
    <xf numFmtId="0" fontId="68" fillId="28" borderId="0" applyNumberFormat="0" applyBorder="0" applyAlignment="0" applyProtection="0">
      <alignment vertical="center"/>
    </xf>
    <xf numFmtId="0" fontId="63" fillId="21"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95" fillId="22" borderId="0" applyNumberFormat="0" applyBorder="0" applyAlignment="0" applyProtection="0">
      <alignment vertical="center"/>
    </xf>
    <xf numFmtId="0" fontId="68" fillId="59" borderId="0" applyNumberFormat="0" applyBorder="0" applyAlignment="0" applyProtection="0">
      <alignment vertical="center"/>
    </xf>
    <xf numFmtId="0" fontId="15" fillId="6" borderId="0" applyNumberFormat="0" applyBorder="0" applyAlignment="0" applyProtection="0">
      <alignment vertical="center"/>
    </xf>
    <xf numFmtId="0" fontId="0" fillId="23" borderId="28" applyNumberFormat="0" applyFont="0" applyAlignment="0" applyProtection="0">
      <alignment vertical="center"/>
    </xf>
    <xf numFmtId="0" fontId="31" fillId="0" borderId="0">
      <alignment vertical="center"/>
    </xf>
    <xf numFmtId="0" fontId="15" fillId="23" borderId="0" applyNumberFormat="0" applyBorder="0" applyAlignment="0" applyProtection="0">
      <alignment vertical="center"/>
    </xf>
    <xf numFmtId="0" fontId="81" fillId="0" borderId="0" applyNumberFormat="0" applyFill="0" applyBorder="0" applyAlignment="0" applyProtection="0">
      <alignment vertical="center"/>
    </xf>
    <xf numFmtId="0" fontId="31" fillId="0" borderId="0">
      <alignment vertical="center"/>
    </xf>
    <xf numFmtId="0" fontId="63" fillId="21" borderId="0" applyNumberFormat="0" applyBorder="0" applyAlignment="0" applyProtection="0">
      <alignment vertical="center"/>
    </xf>
    <xf numFmtId="0" fontId="0" fillId="8" borderId="0" applyNumberFormat="0" applyBorder="0" applyAlignment="0" applyProtection="0">
      <alignment vertical="center"/>
    </xf>
    <xf numFmtId="0" fontId="63" fillId="53" borderId="0" applyNumberFormat="0" applyBorder="0" applyAlignment="0" applyProtection="0">
      <alignment vertical="center"/>
    </xf>
    <xf numFmtId="0" fontId="0" fillId="0" borderId="0">
      <alignment vertical="center"/>
    </xf>
    <xf numFmtId="0" fontId="114" fillId="0" borderId="18" applyNumberFormat="0" applyFill="0" applyProtection="0">
      <alignment horizontal="left" vertical="center"/>
    </xf>
    <xf numFmtId="0" fontId="102" fillId="11" borderId="19" applyNumberFormat="0" applyAlignment="0" applyProtection="0">
      <alignment vertical="center"/>
    </xf>
    <xf numFmtId="0" fontId="76" fillId="14" borderId="19" applyNumberFormat="0" applyAlignment="0" applyProtection="0">
      <alignment vertical="center"/>
    </xf>
    <xf numFmtId="0" fontId="31" fillId="0" borderId="0">
      <alignment vertical="center"/>
    </xf>
    <xf numFmtId="0" fontId="81" fillId="0" borderId="0" applyNumberFormat="0" applyFill="0" applyBorder="0" applyAlignment="0" applyProtection="0">
      <alignment vertical="center"/>
    </xf>
    <xf numFmtId="0" fontId="31" fillId="0" borderId="0">
      <alignment vertical="center"/>
    </xf>
    <xf numFmtId="0" fontId="91" fillId="0" borderId="27" applyNumberFormat="0" applyFill="0" applyAlignment="0" applyProtection="0">
      <alignment vertical="center"/>
    </xf>
    <xf numFmtId="0" fontId="63" fillId="5" borderId="0" applyNumberFormat="0" applyBorder="0" applyAlignment="0" applyProtection="0">
      <alignment vertical="center"/>
    </xf>
    <xf numFmtId="0" fontId="76" fillId="14" borderId="19" applyNumberFormat="0" applyAlignment="0" applyProtection="0">
      <alignment vertical="center"/>
    </xf>
    <xf numFmtId="0" fontId="31" fillId="0" borderId="0">
      <alignment vertical="center"/>
    </xf>
    <xf numFmtId="0" fontId="15" fillId="6" borderId="0" applyNumberFormat="0" applyBorder="0" applyAlignment="0" applyProtection="0">
      <alignment vertical="center"/>
    </xf>
    <xf numFmtId="0" fontId="81" fillId="0" borderId="0" applyNumberFormat="0" applyFill="0" applyBorder="0" applyAlignment="0" applyProtection="0">
      <alignment vertical="center"/>
    </xf>
    <xf numFmtId="0" fontId="31" fillId="0" borderId="0">
      <alignment vertical="center"/>
    </xf>
    <xf numFmtId="0" fontId="0" fillId="0" borderId="0">
      <alignment vertical="center"/>
    </xf>
    <xf numFmtId="0" fontId="0" fillId="0" borderId="0">
      <alignment vertical="center"/>
    </xf>
    <xf numFmtId="0" fontId="95" fillId="22" borderId="0" applyNumberFormat="0" applyBorder="0" applyAlignment="0" applyProtection="0">
      <alignment vertical="center"/>
    </xf>
    <xf numFmtId="0" fontId="86" fillId="0" borderId="0" applyNumberFormat="0" applyFill="0" applyBorder="0" applyAlignment="0" applyProtection="0">
      <alignment vertical="center"/>
    </xf>
    <xf numFmtId="0" fontId="31" fillId="0" borderId="0">
      <alignment vertical="center"/>
    </xf>
    <xf numFmtId="0" fontId="116" fillId="63" borderId="0" applyNumberFormat="0" applyBorder="0" applyAlignment="0" applyProtection="0">
      <alignment vertical="center"/>
    </xf>
    <xf numFmtId="0" fontId="99" fillId="0" borderId="0">
      <alignment vertical="center"/>
    </xf>
    <xf numFmtId="0" fontId="68" fillId="5" borderId="0" applyNumberFormat="0" applyBorder="0" applyAlignment="0" applyProtection="0">
      <alignment vertical="center"/>
    </xf>
    <xf numFmtId="0" fontId="15" fillId="23" borderId="0" applyNumberFormat="0" applyBorder="0" applyAlignment="0" applyProtection="0">
      <alignment vertical="center"/>
    </xf>
    <xf numFmtId="0" fontId="70" fillId="26" borderId="0" applyNumberFormat="0" applyBorder="0" applyAlignment="0" applyProtection="0">
      <alignment vertical="center"/>
    </xf>
    <xf numFmtId="43" fontId="0" fillId="0" borderId="0" applyFont="0" applyFill="0" applyBorder="0" applyAlignment="0" applyProtection="0">
      <alignment vertical="center"/>
    </xf>
    <xf numFmtId="0" fontId="95" fillId="22" borderId="0" applyNumberFormat="0" applyBorder="0" applyAlignment="0" applyProtection="0">
      <alignment vertical="center"/>
    </xf>
    <xf numFmtId="0" fontId="68" fillId="26" borderId="0" applyNumberFormat="0" applyBorder="0" applyAlignment="0" applyProtection="0">
      <alignment vertical="center"/>
    </xf>
    <xf numFmtId="0" fontId="31" fillId="0" borderId="0">
      <alignment vertical="center"/>
    </xf>
    <xf numFmtId="0" fontId="31" fillId="0" borderId="0">
      <alignment vertical="center"/>
    </xf>
    <xf numFmtId="0" fontId="63" fillId="4" borderId="0" applyNumberFormat="0" applyBorder="0" applyAlignment="0" applyProtection="0">
      <alignment vertical="center"/>
    </xf>
    <xf numFmtId="179" fontId="130" fillId="64" borderId="0">
      <alignment vertical="center"/>
    </xf>
    <xf numFmtId="0" fontId="70" fillId="8" borderId="0" applyNumberFormat="0" applyBorder="0" applyAlignment="0" applyProtection="0">
      <alignment vertical="center"/>
    </xf>
    <xf numFmtId="0" fontId="66" fillId="0" borderId="6" applyNumberFormat="0" applyFill="0" applyProtection="0">
      <alignment horizontal="right" vertical="center"/>
    </xf>
    <xf numFmtId="0" fontId="63" fillId="21"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31" fillId="0" borderId="0">
      <alignment vertical="center"/>
    </xf>
    <xf numFmtId="0" fontId="102" fillId="11" borderId="19" applyNumberFormat="0" applyAlignment="0" applyProtection="0">
      <alignment vertical="center"/>
    </xf>
    <xf numFmtId="0" fontId="15" fillId="6" borderId="0" applyNumberFormat="0" applyBorder="0" applyAlignment="0" applyProtection="0">
      <alignment vertical="center"/>
    </xf>
    <xf numFmtId="0" fontId="31" fillId="0" borderId="0">
      <alignment vertical="center"/>
    </xf>
    <xf numFmtId="0" fontId="118" fillId="0" borderId="0" applyNumberFormat="0" applyFill="0" applyBorder="0" applyAlignment="0" applyProtection="0">
      <alignment vertical="center"/>
    </xf>
    <xf numFmtId="0" fontId="15" fillId="6" borderId="0" applyNumberFormat="0" applyBorder="0" applyAlignment="0" applyProtection="0">
      <alignment vertical="center"/>
    </xf>
    <xf numFmtId="0" fontId="31" fillId="0" borderId="0">
      <alignment vertical="center"/>
    </xf>
    <xf numFmtId="0" fontId="95" fillId="22" borderId="0" applyNumberFormat="0" applyBorder="0" applyAlignment="0" applyProtection="0">
      <alignment vertical="center"/>
    </xf>
    <xf numFmtId="0" fontId="66" fillId="0" borderId="0" applyProtection="0">
      <alignment vertical="center"/>
    </xf>
    <xf numFmtId="0" fontId="31" fillId="0" borderId="0">
      <alignment vertical="center"/>
    </xf>
    <xf numFmtId="0" fontId="68" fillId="31" borderId="0" applyNumberFormat="0" applyBorder="0" applyAlignment="0" applyProtection="0">
      <alignment vertical="center"/>
    </xf>
    <xf numFmtId="0" fontId="127" fillId="0" borderId="0">
      <alignment vertical="center"/>
    </xf>
    <xf numFmtId="0" fontId="91" fillId="0" borderId="27" applyNumberFormat="0" applyFill="0" applyAlignment="0" applyProtection="0">
      <alignment vertical="center"/>
    </xf>
    <xf numFmtId="0" fontId="102" fillId="11" borderId="19" applyNumberFormat="0" applyAlignment="0" applyProtection="0">
      <alignment vertical="center"/>
    </xf>
    <xf numFmtId="0" fontId="0" fillId="23" borderId="28" applyNumberFormat="0" applyFont="0" applyAlignment="0" applyProtection="0">
      <alignment vertical="center"/>
    </xf>
    <xf numFmtId="0" fontId="31" fillId="0" borderId="0">
      <alignment vertical="center"/>
    </xf>
    <xf numFmtId="0" fontId="94" fillId="0" borderId="0">
      <alignment vertical="center"/>
    </xf>
    <xf numFmtId="0" fontId="68" fillId="11" borderId="0" applyNumberFormat="0" applyBorder="0" applyAlignment="0" applyProtection="0">
      <alignment vertical="center"/>
    </xf>
    <xf numFmtId="0" fontId="100" fillId="26" borderId="0" applyNumberFormat="0" applyBorder="0" applyAlignment="0" applyProtection="0">
      <alignment vertical="center"/>
    </xf>
    <xf numFmtId="0" fontId="83" fillId="11" borderId="22" applyNumberFormat="0" applyAlignment="0" applyProtection="0">
      <alignment vertical="center"/>
    </xf>
    <xf numFmtId="0" fontId="31" fillId="0" borderId="0">
      <alignment vertical="center"/>
    </xf>
    <xf numFmtId="0" fontId="0" fillId="23" borderId="0" applyNumberFormat="0" applyBorder="0" applyAlignment="0" applyProtection="0">
      <alignment vertical="center"/>
    </xf>
    <xf numFmtId="0" fontId="79" fillId="0" borderId="21" applyNumberFormat="0" applyFill="0" applyAlignment="0" applyProtection="0">
      <alignment vertical="center"/>
    </xf>
    <xf numFmtId="0" fontId="76" fillId="14" borderId="19" applyNumberFormat="0" applyAlignment="0" applyProtection="0">
      <alignment vertical="center"/>
    </xf>
    <xf numFmtId="0" fontId="114" fillId="0" borderId="18" applyNumberFormat="0" applyFill="0" applyProtection="0">
      <alignment horizontal="center" vertical="center"/>
    </xf>
    <xf numFmtId="0" fontId="88" fillId="21" borderId="26" applyNumberFormat="0" applyAlignment="0" applyProtection="0">
      <alignment vertical="center"/>
    </xf>
    <xf numFmtId="0" fontId="0" fillId="26"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63" fillId="21" borderId="0" applyNumberFormat="0" applyBorder="0" applyAlignment="0" applyProtection="0">
      <alignment vertical="center"/>
    </xf>
    <xf numFmtId="9" fontId="31" fillId="0" borderId="0" applyFont="0" applyFill="0" applyBorder="0" applyAlignment="0" applyProtection="0">
      <alignment vertical="center"/>
    </xf>
    <xf numFmtId="43" fontId="0" fillId="0" borderId="0" applyFont="0" applyFill="0" applyBorder="0" applyAlignment="0" applyProtection="0">
      <alignment vertical="center"/>
    </xf>
    <xf numFmtId="0" fontId="0" fillId="27" borderId="0" applyNumberFormat="0" applyBorder="0" applyAlignment="0" applyProtection="0">
      <alignment vertical="center"/>
    </xf>
    <xf numFmtId="176" fontId="66" fillId="0" borderId="18" applyFill="0" applyProtection="0">
      <alignment horizontal="right" vertical="center"/>
    </xf>
    <xf numFmtId="0" fontId="63" fillId="4" borderId="0" applyNumberFormat="0" applyBorder="0" applyAlignment="0" applyProtection="0">
      <alignment vertical="center"/>
    </xf>
    <xf numFmtId="0" fontId="68" fillId="28" borderId="0" applyNumberFormat="0" applyBorder="0" applyAlignment="0" applyProtection="0">
      <alignment vertical="center"/>
    </xf>
    <xf numFmtId="0" fontId="83" fillId="11" borderId="22" applyNumberFormat="0" applyAlignment="0" applyProtection="0">
      <alignment vertical="center"/>
    </xf>
    <xf numFmtId="0" fontId="96" fillId="28" borderId="0" applyNumberFormat="0" applyBorder="0" applyAlignment="0" applyProtection="0">
      <alignment vertical="center"/>
    </xf>
    <xf numFmtId="0" fontId="78" fillId="0" borderId="20" applyNumberFormat="0" applyFill="0" applyAlignment="0" applyProtection="0">
      <alignment vertical="center"/>
    </xf>
    <xf numFmtId="0" fontId="95" fillId="7" borderId="0" applyNumberFormat="0" applyBorder="0" applyAlignment="0" applyProtection="0">
      <alignment vertical="center"/>
    </xf>
    <xf numFmtId="43" fontId="0" fillId="0" borderId="0" applyFont="0" applyFill="0" applyBorder="0" applyAlignment="0" applyProtection="0">
      <alignment vertical="center"/>
    </xf>
    <xf numFmtId="0" fontId="78" fillId="0" borderId="0" applyNumberFormat="0" applyFill="0" applyBorder="0" applyAlignment="0" applyProtection="0">
      <alignment vertical="center"/>
    </xf>
    <xf numFmtId="0" fontId="117" fillId="23" borderId="1" applyNumberFormat="0" applyBorder="0" applyAlignment="0" applyProtection="0">
      <alignment vertical="center"/>
    </xf>
    <xf numFmtId="0" fontId="31" fillId="0" borderId="0">
      <alignment vertical="center"/>
    </xf>
    <xf numFmtId="0" fontId="91" fillId="0" borderId="27" applyNumberFormat="0" applyFill="0" applyAlignment="0" applyProtection="0">
      <alignment vertical="center"/>
    </xf>
    <xf numFmtId="0" fontId="31" fillId="0" borderId="0">
      <alignment vertical="center"/>
    </xf>
    <xf numFmtId="0" fontId="63" fillId="16" borderId="0" applyNumberFormat="0" applyBorder="0" applyAlignment="0" applyProtection="0">
      <alignment vertical="center"/>
    </xf>
    <xf numFmtId="0" fontId="83" fillId="11" borderId="22" applyNumberFormat="0" applyAlignment="0" applyProtection="0">
      <alignment vertical="center"/>
    </xf>
    <xf numFmtId="0" fontId="0" fillId="27" borderId="0" applyNumberFormat="0" applyBorder="0" applyAlignment="0" applyProtection="0">
      <alignment vertical="center"/>
    </xf>
    <xf numFmtId="0" fontId="95" fillId="7" borderId="0" applyNumberFormat="0" applyBorder="0" applyAlignment="0" applyProtection="0">
      <alignment vertical="center"/>
    </xf>
    <xf numFmtId="0" fontId="31" fillId="0" borderId="0">
      <alignment vertical="center"/>
    </xf>
    <xf numFmtId="0" fontId="76" fillId="14" borderId="19" applyNumberFormat="0" applyAlignment="0" applyProtection="0">
      <alignment vertical="center"/>
    </xf>
    <xf numFmtId="0" fontId="8" fillId="0" borderId="0">
      <alignment vertical="center"/>
    </xf>
    <xf numFmtId="0" fontId="31" fillId="0" borderId="0">
      <alignment vertical="center"/>
    </xf>
    <xf numFmtId="0" fontId="116" fillId="65" borderId="0" applyNumberFormat="0" applyBorder="0" applyAlignment="0" applyProtection="0">
      <alignment vertical="center"/>
    </xf>
    <xf numFmtId="0" fontId="63" fillId="4" borderId="0" applyNumberFormat="0" applyBorder="0" applyAlignment="0" applyProtection="0">
      <alignment vertical="center"/>
    </xf>
    <xf numFmtId="0" fontId="129" fillId="0" borderId="0" applyNumberFormat="0" applyFill="0" applyBorder="0" applyAlignment="0" applyProtection="0">
      <alignment vertical="top"/>
      <protection locked="0"/>
    </xf>
    <xf numFmtId="0" fontId="131" fillId="0" borderId="0">
      <alignment vertical="center"/>
    </xf>
    <xf numFmtId="0" fontId="0" fillId="23" borderId="28" applyNumberFormat="0" applyFont="0" applyAlignment="0" applyProtection="0">
      <alignment vertical="center"/>
    </xf>
    <xf numFmtId="0" fontId="31" fillId="0" borderId="0">
      <alignment vertical="center"/>
    </xf>
    <xf numFmtId="0" fontId="0" fillId="0" borderId="0">
      <alignment vertical="center"/>
    </xf>
    <xf numFmtId="0" fontId="31" fillId="0" borderId="0">
      <alignment vertical="center"/>
    </xf>
    <xf numFmtId="0" fontId="31" fillId="0" borderId="0">
      <alignment vertical="center"/>
    </xf>
    <xf numFmtId="0" fontId="0" fillId="23" borderId="28" applyNumberFormat="0" applyFont="0" applyAlignment="0" applyProtection="0">
      <alignment vertical="center"/>
    </xf>
    <xf numFmtId="0" fontId="31" fillId="0" borderId="0">
      <alignment vertical="center"/>
    </xf>
    <xf numFmtId="0" fontId="0" fillId="0" borderId="0">
      <alignment vertical="center"/>
    </xf>
    <xf numFmtId="0" fontId="31" fillId="0" borderId="0">
      <alignment vertical="center"/>
    </xf>
    <xf numFmtId="0" fontId="91" fillId="0" borderId="27" applyNumberFormat="0" applyFill="0" applyAlignment="0" applyProtection="0">
      <alignment vertical="center"/>
    </xf>
    <xf numFmtId="0" fontId="91" fillId="0" borderId="27" applyNumberFormat="0" applyFill="0" applyAlignment="0" applyProtection="0">
      <alignment vertical="center"/>
    </xf>
    <xf numFmtId="0" fontId="118" fillId="0" borderId="0" applyNumberFormat="0" applyFill="0" applyBorder="0" applyAlignment="0" applyProtection="0">
      <alignment vertical="center"/>
    </xf>
    <xf numFmtId="0" fontId="31" fillId="0" borderId="0">
      <alignment vertical="center"/>
    </xf>
    <xf numFmtId="0" fontId="95" fillId="22" borderId="0" applyNumberFormat="0" applyBorder="0" applyAlignment="0" applyProtection="0">
      <alignment vertical="center"/>
    </xf>
    <xf numFmtId="0" fontId="31" fillId="0" borderId="0">
      <alignment vertical="center"/>
    </xf>
    <xf numFmtId="0" fontId="31" fillId="0" borderId="0">
      <alignment vertical="center"/>
    </xf>
    <xf numFmtId="0" fontId="95" fillId="7" borderId="0" applyNumberFormat="0" applyBorder="0" applyAlignment="0" applyProtection="0">
      <alignment vertical="center"/>
    </xf>
    <xf numFmtId="0" fontId="31" fillId="0" borderId="0">
      <alignment vertical="center"/>
    </xf>
    <xf numFmtId="1" fontId="66" fillId="0" borderId="18" applyFill="0" applyProtection="0">
      <alignment horizontal="center" vertical="center"/>
    </xf>
    <xf numFmtId="0" fontId="92" fillId="26" borderId="0" applyNumberFormat="0" applyBorder="0" applyAlignment="0" applyProtection="0">
      <alignment vertical="center"/>
    </xf>
    <xf numFmtId="0" fontId="31" fillId="0" borderId="0">
      <alignment vertical="center"/>
    </xf>
    <xf numFmtId="0" fontId="31" fillId="0" borderId="0">
      <alignment vertical="center"/>
    </xf>
    <xf numFmtId="43" fontId="0" fillId="0" borderId="0" applyFont="0" applyFill="0" applyBorder="0" applyAlignment="0" applyProtection="0">
      <alignment vertical="center"/>
    </xf>
    <xf numFmtId="0" fontId="31" fillId="0" borderId="0">
      <alignment vertical="center"/>
    </xf>
    <xf numFmtId="0" fontId="88" fillId="21" borderId="26" applyNumberFormat="0" applyAlignment="0" applyProtection="0">
      <alignment vertical="center"/>
    </xf>
    <xf numFmtId="0" fontId="31" fillId="0" borderId="0">
      <alignment vertical="center"/>
    </xf>
    <xf numFmtId="0" fontId="83" fillId="11" borderId="22" applyNumberFormat="0" applyAlignment="0" applyProtection="0">
      <alignment vertical="center"/>
    </xf>
    <xf numFmtId="0" fontId="31" fillId="0" borderId="0">
      <alignment vertical="center"/>
    </xf>
    <xf numFmtId="0" fontId="96" fillId="28" borderId="0" applyNumberFormat="0" applyBorder="0" applyAlignment="0" applyProtection="0">
      <alignment vertical="center"/>
    </xf>
    <xf numFmtId="0" fontId="83" fillId="11" borderId="22" applyNumberFormat="0" applyAlignment="0" applyProtection="0">
      <alignment vertical="center"/>
    </xf>
    <xf numFmtId="0" fontId="88" fillId="21" borderId="26" applyNumberFormat="0" applyAlignment="0" applyProtection="0">
      <alignment vertical="center"/>
    </xf>
    <xf numFmtId="0" fontId="0" fillId="0" borderId="0">
      <alignment vertical="center"/>
    </xf>
    <xf numFmtId="0" fontId="0" fillId="0" borderId="0">
      <alignment vertical="center"/>
    </xf>
    <xf numFmtId="0" fontId="31" fillId="0" borderId="0">
      <alignment vertical="center"/>
    </xf>
    <xf numFmtId="9" fontId="31" fillId="0" borderId="0" applyFont="0" applyFill="0" applyBorder="0" applyAlignment="0" applyProtection="0">
      <alignment vertical="center"/>
    </xf>
    <xf numFmtId="0" fontId="70" fillId="26" borderId="0" applyNumberFormat="0" applyBorder="0" applyAlignment="0" applyProtection="0">
      <alignment vertical="center"/>
    </xf>
    <xf numFmtId="0" fontId="111" fillId="0" borderId="6" applyNumberFormat="0" applyFill="0" applyProtection="0">
      <alignment horizontal="center" vertical="center"/>
    </xf>
    <xf numFmtId="0" fontId="31" fillId="0" borderId="0" applyNumberFormat="0" applyFill="0" applyBorder="0" applyAlignment="0" applyProtection="0">
      <alignment vertical="center"/>
    </xf>
    <xf numFmtId="0" fontId="31" fillId="0" borderId="0">
      <alignment vertical="center"/>
    </xf>
    <xf numFmtId="0" fontId="0" fillId="0" borderId="0">
      <alignment vertical="center"/>
    </xf>
    <xf numFmtId="0" fontId="97" fillId="7" borderId="0" applyNumberFormat="0" applyBorder="0" applyAlignment="0" applyProtection="0">
      <alignment vertical="center"/>
    </xf>
    <xf numFmtId="0" fontId="31" fillId="0" borderId="0">
      <alignment vertical="center"/>
    </xf>
    <xf numFmtId="0" fontId="76" fillId="14" borderId="19" applyNumberFormat="0" applyAlignment="0" applyProtection="0">
      <alignment vertical="center"/>
    </xf>
    <xf numFmtId="9" fontId="31" fillId="0" borderId="0" applyFont="0" applyFill="0" applyBorder="0" applyAlignment="0" applyProtection="0">
      <alignment vertical="center"/>
    </xf>
    <xf numFmtId="0" fontId="95" fillId="7" borderId="0" applyNumberFormat="0" applyBorder="0" applyAlignment="0" applyProtection="0">
      <alignment vertical="center"/>
    </xf>
    <xf numFmtId="0" fontId="31" fillId="0" borderId="0">
      <alignment vertical="center"/>
    </xf>
    <xf numFmtId="0" fontId="88" fillId="21" borderId="26" applyNumberFormat="0" applyAlignment="0" applyProtection="0">
      <alignment vertical="center"/>
    </xf>
    <xf numFmtId="0" fontId="31" fillId="0" borderId="0">
      <alignment vertical="center"/>
    </xf>
    <xf numFmtId="0" fontId="83" fillId="11" borderId="22" applyNumberFormat="0" applyAlignment="0" applyProtection="0">
      <alignment vertical="center"/>
    </xf>
    <xf numFmtId="185" fontId="0" fillId="0" borderId="0" applyFont="0" applyFill="0" applyBorder="0" applyAlignment="0" applyProtection="0">
      <alignment vertical="center"/>
    </xf>
    <xf numFmtId="0" fontId="88" fillId="21" borderId="26" applyNumberFormat="0" applyAlignment="0" applyProtection="0">
      <alignment vertical="center"/>
    </xf>
    <xf numFmtId="0" fontId="8" fillId="0" borderId="0">
      <alignment vertical="center"/>
    </xf>
    <xf numFmtId="0" fontId="31" fillId="0" borderId="0">
      <alignment vertical="center"/>
    </xf>
    <xf numFmtId="0" fontId="70" fillId="8" borderId="0" applyNumberFormat="0" applyBorder="0" applyAlignment="0" applyProtection="0">
      <alignment vertical="center"/>
    </xf>
    <xf numFmtId="0" fontId="77" fillId="0" borderId="0">
      <alignment vertical="center"/>
    </xf>
    <xf numFmtId="0" fontId="31" fillId="0" borderId="0">
      <alignment vertical="center"/>
    </xf>
    <xf numFmtId="0" fontId="0" fillId="0" borderId="0">
      <alignment vertical="center"/>
    </xf>
    <xf numFmtId="0" fontId="76" fillId="14" borderId="19" applyNumberFormat="0" applyAlignment="0" applyProtection="0">
      <alignment vertical="center"/>
    </xf>
    <xf numFmtId="0" fontId="88" fillId="21" borderId="26" applyNumberFormat="0" applyAlignment="0" applyProtection="0">
      <alignment vertical="center"/>
    </xf>
    <xf numFmtId="0" fontId="31" fillId="0" borderId="0">
      <alignment vertical="center"/>
    </xf>
    <xf numFmtId="0" fontId="70" fillId="26" borderId="0" applyNumberFormat="0" applyBorder="0" applyAlignment="0" applyProtection="0">
      <alignment vertical="center"/>
    </xf>
    <xf numFmtId="0" fontId="86" fillId="0" borderId="0" applyNumberFormat="0" applyFill="0" applyBorder="0" applyAlignment="0" applyProtection="0">
      <alignment vertical="center"/>
    </xf>
    <xf numFmtId="0" fontId="63" fillId="53" borderId="0" applyNumberFormat="0" applyBorder="0" applyAlignment="0" applyProtection="0">
      <alignment vertical="center"/>
    </xf>
    <xf numFmtId="0" fontId="31" fillId="0" borderId="0">
      <alignment vertical="center"/>
    </xf>
    <xf numFmtId="1" fontId="66" fillId="0" borderId="18" applyFill="0" applyProtection="0">
      <alignment horizontal="center" vertical="center"/>
    </xf>
    <xf numFmtId="0" fontId="31" fillId="0" borderId="0">
      <alignment vertical="center"/>
    </xf>
    <xf numFmtId="0" fontId="83" fillId="11" borderId="22" applyNumberFormat="0" applyAlignment="0" applyProtection="0">
      <alignment vertical="center"/>
    </xf>
    <xf numFmtId="0" fontId="95" fillId="7" borderId="0" applyNumberFormat="0" applyBorder="0" applyAlignment="0" applyProtection="0">
      <alignment vertical="center"/>
    </xf>
    <xf numFmtId="0" fontId="78" fillId="0" borderId="20" applyNumberFormat="0" applyFill="0" applyAlignment="0" applyProtection="0">
      <alignment vertical="center"/>
    </xf>
    <xf numFmtId="0" fontId="0" fillId="25" borderId="0" applyNumberFormat="0" applyBorder="0" applyAlignment="0" applyProtection="0">
      <alignment vertical="center"/>
    </xf>
    <xf numFmtId="0" fontId="63" fillId="53" borderId="0" applyNumberFormat="0" applyBorder="0" applyAlignment="0" applyProtection="0">
      <alignment vertical="center"/>
    </xf>
    <xf numFmtId="0" fontId="83" fillId="11" borderId="22" applyNumberFormat="0" applyAlignment="0" applyProtection="0">
      <alignment vertical="center"/>
    </xf>
    <xf numFmtId="0" fontId="0" fillId="23" borderId="28" applyNumberFormat="0" applyFont="0" applyAlignment="0" applyProtection="0">
      <alignment vertical="center"/>
    </xf>
    <xf numFmtId="0" fontId="31" fillId="0" borderId="0">
      <alignment vertical="center"/>
    </xf>
    <xf numFmtId="0" fontId="116" fillId="48"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132" fillId="0" borderId="0" applyNumberFormat="0" applyFill="0" applyBorder="0" applyAlignment="0" applyProtection="0">
      <alignment vertical="top"/>
      <protection locked="0"/>
    </xf>
    <xf numFmtId="0" fontId="31" fillId="0" borderId="0">
      <alignment vertical="center"/>
    </xf>
    <xf numFmtId="0" fontId="31" fillId="0" borderId="0">
      <alignment vertical="center"/>
    </xf>
    <xf numFmtId="0" fontId="70" fillId="8" borderId="0" applyNumberFormat="0" applyBorder="0" applyAlignment="0" applyProtection="0">
      <alignment vertical="center"/>
    </xf>
    <xf numFmtId="0" fontId="8" fillId="0" borderId="0">
      <alignment vertical="center"/>
    </xf>
    <xf numFmtId="0" fontId="68" fillId="66" borderId="0" applyNumberFormat="0" applyBorder="0" applyAlignment="0" applyProtection="0">
      <alignment vertical="center"/>
    </xf>
    <xf numFmtId="0" fontId="66" fillId="0" borderId="0">
      <alignment vertical="center"/>
    </xf>
    <xf numFmtId="0" fontId="70" fillId="8" borderId="0" applyNumberFormat="0" applyBorder="0" applyAlignment="0" applyProtection="0">
      <alignment vertical="center"/>
    </xf>
    <xf numFmtId="0" fontId="31" fillId="0" borderId="0">
      <alignment vertical="center"/>
    </xf>
    <xf numFmtId="0" fontId="96" fillId="28"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0" fillId="0" borderId="0">
      <alignment vertical="center"/>
    </xf>
    <xf numFmtId="0" fontId="31" fillId="0" borderId="0">
      <alignment vertical="center"/>
    </xf>
    <xf numFmtId="0" fontId="31" fillId="0" borderId="0">
      <alignment vertical="center"/>
    </xf>
    <xf numFmtId="0" fontId="31" fillId="0" borderId="0">
      <alignment vertical="center"/>
    </xf>
    <xf numFmtId="0" fontId="114" fillId="0" borderId="18" applyNumberFormat="0" applyFill="0" applyProtection="0">
      <alignment horizontal="left" vertical="center"/>
    </xf>
    <xf numFmtId="0" fontId="31" fillId="0" borderId="0">
      <alignment vertical="center"/>
    </xf>
    <xf numFmtId="0" fontId="31" fillId="0" borderId="0">
      <alignment vertical="center"/>
    </xf>
    <xf numFmtId="0" fontId="0" fillId="0" borderId="0">
      <alignment vertical="center"/>
    </xf>
    <xf numFmtId="0" fontId="0" fillId="0" borderId="0">
      <alignment vertical="center"/>
    </xf>
    <xf numFmtId="0" fontId="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0" fillId="0" borderId="0">
      <alignment vertical="center"/>
    </xf>
    <xf numFmtId="0" fontId="77" fillId="0" borderId="0">
      <alignment vertical="center"/>
    </xf>
    <xf numFmtId="0" fontId="0" fillId="0" borderId="0">
      <alignment vertical="center"/>
    </xf>
    <xf numFmtId="0" fontId="91" fillId="0" borderId="27" applyNumberFormat="0" applyFill="0" applyAlignment="0" applyProtection="0">
      <alignment vertical="center"/>
    </xf>
    <xf numFmtId="0" fontId="31" fillId="0" borderId="0">
      <alignment vertical="center"/>
    </xf>
    <xf numFmtId="0" fontId="95" fillId="22" borderId="0" applyNumberFormat="0" applyBorder="0" applyAlignment="0" applyProtection="0">
      <alignment vertical="center"/>
    </xf>
    <xf numFmtId="0" fontId="78" fillId="0" borderId="0" applyNumberFormat="0" applyFill="0" applyBorder="0" applyAlignment="0" applyProtection="0">
      <alignment vertical="center"/>
    </xf>
    <xf numFmtId="0" fontId="0" fillId="23" borderId="28" applyNumberFormat="0" applyFont="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102" fillId="11" borderId="19" applyNumberFormat="0" applyAlignment="0" applyProtection="0">
      <alignment vertical="center"/>
    </xf>
    <xf numFmtId="43" fontId="0" fillId="0" borderId="0" applyFont="0" applyFill="0" applyBorder="0" applyAlignment="0" applyProtection="0">
      <alignment vertical="center"/>
    </xf>
    <xf numFmtId="0" fontId="63" fillId="4" borderId="0" applyNumberFormat="0" applyBorder="0" applyAlignment="0" applyProtection="0">
      <alignment vertical="center"/>
    </xf>
    <xf numFmtId="0" fontId="31" fillId="0" borderId="0">
      <alignment vertical="center"/>
    </xf>
    <xf numFmtId="0" fontId="31" fillId="0" borderId="0">
      <alignment vertical="center"/>
    </xf>
    <xf numFmtId="0" fontId="68" fillId="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0" fillId="26"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8" fillId="0" borderId="0">
      <alignment vertical="center"/>
    </xf>
    <xf numFmtId="0" fontId="65" fillId="0" borderId="1">
      <alignment horizontal="left" vertical="center"/>
    </xf>
    <xf numFmtId="0" fontId="68" fillId="11" borderId="0" applyNumberFormat="0" applyBorder="0" applyAlignment="0" applyProtection="0">
      <alignment vertical="center"/>
    </xf>
    <xf numFmtId="0" fontId="0" fillId="22" borderId="0" applyNumberFormat="0" applyBorder="0" applyAlignment="0" applyProtection="0">
      <alignment vertical="center"/>
    </xf>
    <xf numFmtId="0" fontId="95" fillId="7" borderId="0" applyNumberFormat="0" applyBorder="0" applyAlignment="0" applyProtection="0">
      <alignment vertical="center"/>
    </xf>
    <xf numFmtId="0" fontId="0" fillId="27" borderId="0" applyNumberFormat="0" applyBorder="0" applyAlignment="0" applyProtection="0">
      <alignment vertical="center"/>
    </xf>
    <xf numFmtId="0" fontId="15" fillId="22" borderId="0" applyNumberFormat="0" applyBorder="0" applyAlignment="0" applyProtection="0">
      <alignment vertical="center"/>
    </xf>
    <xf numFmtId="0" fontId="70" fillId="8" borderId="0" applyNumberFormat="0" applyBorder="0" applyAlignment="0" applyProtection="0">
      <alignment vertical="center"/>
    </xf>
    <xf numFmtId="0" fontId="31" fillId="0" borderId="0">
      <alignment vertical="center"/>
    </xf>
    <xf numFmtId="0" fontId="65" fillId="0" borderId="1">
      <alignment horizontal="left" vertical="center"/>
    </xf>
    <xf numFmtId="0" fontId="78" fillId="0" borderId="20" applyNumberFormat="0" applyFill="0" applyAlignment="0" applyProtection="0">
      <alignment vertical="center"/>
    </xf>
    <xf numFmtId="0" fontId="133" fillId="0" borderId="0" applyNumberFormat="0" applyFill="0" applyBorder="0" applyAlignment="0" applyProtection="0">
      <alignment vertical="top"/>
      <protection locked="0"/>
    </xf>
    <xf numFmtId="0" fontId="96" fillId="28" borderId="0" applyNumberFormat="0" applyBorder="0" applyAlignment="0" applyProtection="0">
      <alignment vertical="center"/>
    </xf>
    <xf numFmtId="9" fontId="31" fillId="0" borderId="0" applyFont="0" applyFill="0" applyBorder="0" applyAlignment="0" applyProtection="0">
      <alignment vertical="center"/>
    </xf>
    <xf numFmtId="0" fontId="83" fillId="11" borderId="22" applyNumberFormat="0" applyAlignment="0" applyProtection="0">
      <alignment vertical="center"/>
    </xf>
    <xf numFmtId="0" fontId="133" fillId="0" borderId="0" applyNumberFormat="0" applyFill="0" applyBorder="0" applyAlignment="0" applyProtection="0">
      <alignment vertical="top"/>
      <protection locked="0"/>
    </xf>
    <xf numFmtId="0" fontId="133" fillId="0" borderId="0" applyNumberFormat="0" applyFill="0" applyBorder="0" applyAlignment="0" applyProtection="0">
      <alignment vertical="top"/>
      <protection locked="0"/>
    </xf>
    <xf numFmtId="0" fontId="68" fillId="61" borderId="0" applyNumberFormat="0" applyBorder="0" applyAlignment="0" applyProtection="0">
      <alignment vertical="center"/>
    </xf>
    <xf numFmtId="0" fontId="132" fillId="0" borderId="0" applyNumberFormat="0" applyFill="0" applyBorder="0" applyAlignment="0" applyProtection="0">
      <alignment vertical="top"/>
      <protection locked="0"/>
    </xf>
    <xf numFmtId="0" fontId="68" fillId="61" borderId="0" applyNumberFormat="0" applyBorder="0" applyAlignment="0" applyProtection="0">
      <alignment vertical="center"/>
    </xf>
    <xf numFmtId="0" fontId="102" fillId="11" borderId="19" applyNumberFormat="0" applyAlignment="0" applyProtection="0">
      <alignment vertical="center"/>
    </xf>
    <xf numFmtId="0" fontId="68" fillId="59" borderId="0" applyNumberFormat="0" applyBorder="0" applyAlignment="0" applyProtection="0">
      <alignment vertical="center"/>
    </xf>
    <xf numFmtId="0" fontId="133" fillId="0" borderId="0" applyNumberFormat="0" applyFill="0" applyBorder="0" applyAlignment="0" applyProtection="0">
      <alignment vertical="top"/>
      <protection locked="0"/>
    </xf>
    <xf numFmtId="0" fontId="68" fillId="4" borderId="0" applyNumberFormat="0" applyBorder="0" applyAlignment="0" applyProtection="0">
      <alignment vertical="center"/>
    </xf>
    <xf numFmtId="0" fontId="68" fillId="5" borderId="0" applyNumberFormat="0" applyBorder="0" applyAlignment="0" applyProtection="0">
      <alignment vertical="center"/>
    </xf>
    <xf numFmtId="0" fontId="31" fillId="0" borderId="0">
      <alignment vertical="center"/>
    </xf>
    <xf numFmtId="0" fontId="88" fillId="21" borderId="26" applyNumberFormat="0" applyAlignment="0" applyProtection="0">
      <alignment vertical="center"/>
    </xf>
    <xf numFmtId="9" fontId="31" fillId="0" borderId="0" applyFont="0" applyFill="0" applyBorder="0" applyAlignment="0" applyProtection="0">
      <alignment vertical="center"/>
    </xf>
    <xf numFmtId="0" fontId="83" fillId="11" borderId="22" applyNumberFormat="0" applyAlignment="0" applyProtection="0">
      <alignment vertical="center"/>
    </xf>
    <xf numFmtId="0" fontId="31" fillId="0" borderId="0">
      <alignment vertical="center"/>
    </xf>
    <xf numFmtId="0" fontId="79" fillId="0" borderId="21" applyNumberFormat="0" applyFill="0" applyAlignment="0" applyProtection="0">
      <alignment vertical="center"/>
    </xf>
    <xf numFmtId="0" fontId="0" fillId="0" borderId="0">
      <alignment vertical="center"/>
    </xf>
    <xf numFmtId="0" fontId="88" fillId="21" borderId="26" applyNumberFormat="0" applyAlignment="0" applyProtection="0">
      <alignment vertical="center"/>
    </xf>
    <xf numFmtId="0" fontId="88" fillId="21" borderId="26" applyNumberFormat="0" applyAlignment="0" applyProtection="0">
      <alignment vertical="center"/>
    </xf>
    <xf numFmtId="0" fontId="0" fillId="0" borderId="0">
      <alignment vertical="center"/>
    </xf>
    <xf numFmtId="0" fontId="81" fillId="0" borderId="0" applyNumberFormat="0" applyFill="0" applyBorder="0" applyAlignment="0" applyProtection="0">
      <alignment vertical="center"/>
    </xf>
    <xf numFmtId="0" fontId="68" fillId="67" borderId="0" applyNumberFormat="0" applyBorder="0" applyAlignment="0" applyProtection="0">
      <alignment vertical="center"/>
    </xf>
    <xf numFmtId="0" fontId="68" fillId="5" borderId="0" applyNumberFormat="0" applyBorder="0" applyAlignment="0" applyProtection="0">
      <alignment vertical="center"/>
    </xf>
    <xf numFmtId="0" fontId="102" fillId="11" borderId="19" applyNumberFormat="0" applyAlignment="0" applyProtection="0">
      <alignment vertical="center"/>
    </xf>
    <xf numFmtId="0" fontId="91" fillId="0" borderId="27" applyNumberFormat="0" applyFill="0" applyAlignment="0" applyProtection="0">
      <alignment vertical="center"/>
    </xf>
    <xf numFmtId="0" fontId="118" fillId="0" borderId="0" applyNumberFormat="0" applyFill="0" applyBorder="0" applyAlignment="0" applyProtection="0">
      <alignment vertical="center"/>
    </xf>
    <xf numFmtId="0" fontId="31" fillId="0" borderId="0">
      <alignment vertical="center"/>
    </xf>
    <xf numFmtId="0" fontId="87" fillId="0" borderId="25" applyNumberFormat="0" applyFill="0" applyAlignment="0" applyProtection="0">
      <alignment vertical="center"/>
    </xf>
    <xf numFmtId="0" fontId="76" fillId="14" borderId="19" applyNumberFormat="0" applyAlignment="0" applyProtection="0">
      <alignment vertical="center"/>
    </xf>
    <xf numFmtId="1" fontId="66" fillId="0" borderId="18" applyFill="0" applyProtection="0">
      <alignment horizontal="center" vertical="center"/>
    </xf>
    <xf numFmtId="0" fontId="72" fillId="0" borderId="15" applyNumberFormat="0" applyFill="0" applyAlignment="0" applyProtection="0">
      <alignment vertical="center"/>
    </xf>
    <xf numFmtId="9" fontId="31" fillId="0" borderId="0" applyFont="0" applyFill="0" applyBorder="0" applyAlignment="0" applyProtection="0">
      <alignment vertical="center"/>
    </xf>
    <xf numFmtId="0" fontId="78" fillId="0" borderId="0" applyNumberFormat="0" applyFill="0" applyBorder="0" applyAlignment="0" applyProtection="0">
      <alignment vertical="center"/>
    </xf>
    <xf numFmtId="0" fontId="68" fillId="66" borderId="0" applyNumberFormat="0" applyBorder="0" applyAlignment="0" applyProtection="0">
      <alignment vertical="center"/>
    </xf>
    <xf numFmtId="9" fontId="31" fillId="0" borderId="0" applyFont="0" applyFill="0" applyBorder="0" applyAlignment="0" applyProtection="0">
      <alignment vertical="center"/>
    </xf>
    <xf numFmtId="0" fontId="31" fillId="0" borderId="0">
      <alignment vertical="center"/>
    </xf>
    <xf numFmtId="0" fontId="68" fillId="5" borderId="0" applyNumberFormat="0" applyBorder="0" applyAlignment="0" applyProtection="0">
      <alignment vertical="center"/>
    </xf>
    <xf numFmtId="0" fontId="68" fillId="68" borderId="0" applyNumberFormat="0" applyBorder="0" applyAlignment="0" applyProtection="0">
      <alignment vertical="center"/>
    </xf>
    <xf numFmtId="0" fontId="68" fillId="68" borderId="0" applyNumberFormat="0" applyBorder="0" applyAlignment="0" applyProtection="0">
      <alignment vertical="center"/>
    </xf>
    <xf numFmtId="0" fontId="68" fillId="68" borderId="0" applyNumberFormat="0" applyBorder="0" applyAlignment="0" applyProtection="0">
      <alignment vertical="center"/>
    </xf>
    <xf numFmtId="0" fontId="0" fillId="23" borderId="28" applyNumberFormat="0" applyFont="0" applyAlignment="0" applyProtection="0">
      <alignment vertical="center"/>
    </xf>
    <xf numFmtId="0" fontId="102" fillId="11" borderId="19" applyNumberFormat="0" applyAlignment="0" applyProtection="0">
      <alignment vertical="center"/>
    </xf>
    <xf numFmtId="0" fontId="132" fillId="0" borderId="0" applyNumberFormat="0" applyFill="0" applyBorder="0" applyAlignment="0" applyProtection="0">
      <alignment vertical="top"/>
      <protection locked="0"/>
    </xf>
    <xf numFmtId="0" fontId="76" fillId="14" borderId="19" applyNumberFormat="0" applyAlignment="0" applyProtection="0">
      <alignment vertical="center"/>
    </xf>
    <xf numFmtId="0" fontId="88" fillId="21" borderId="26" applyNumberFormat="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91" fillId="0" borderId="27" applyNumberFormat="0" applyFill="0" applyAlignment="0" applyProtection="0">
      <alignment vertical="center"/>
    </xf>
    <xf numFmtId="0" fontId="0" fillId="0" borderId="0">
      <alignment vertical="center"/>
    </xf>
    <xf numFmtId="0" fontId="8" fillId="0" borderId="0">
      <alignment vertical="center"/>
    </xf>
    <xf numFmtId="0" fontId="66" fillId="0" borderId="6" applyNumberFormat="0" applyFill="0" applyProtection="0">
      <alignment horizontal="left" vertical="center"/>
    </xf>
    <xf numFmtId="0" fontId="90" fillId="0" borderId="0" applyNumberFormat="0" applyFill="0" applyBorder="0" applyAlignment="0" applyProtection="0">
      <alignment vertical="center"/>
    </xf>
    <xf numFmtId="0" fontId="8" fillId="0" borderId="0" applyAlignment="0"/>
    <xf numFmtId="0" fontId="70" fillId="26" borderId="0" applyNumberFormat="0" applyBorder="0" applyAlignment="0" applyProtection="0">
      <alignment vertical="center"/>
    </xf>
    <xf numFmtId="0" fontId="78" fillId="0" borderId="0" applyNumberFormat="0" applyFill="0" applyBorder="0" applyAlignment="0" applyProtection="0">
      <alignment vertical="center"/>
    </xf>
    <xf numFmtId="43" fontId="0" fillId="0" borderId="0" applyFont="0" applyFill="0" applyBorder="0" applyAlignment="0" applyProtection="0">
      <alignment vertical="center"/>
    </xf>
    <xf numFmtId="0" fontId="91" fillId="0" borderId="27" applyNumberFormat="0" applyFill="0" applyAlignment="0" applyProtection="0">
      <alignment vertical="center"/>
    </xf>
    <xf numFmtId="0" fontId="31" fillId="0" borderId="0">
      <alignment vertical="center"/>
    </xf>
    <xf numFmtId="0" fontId="97" fillId="22" borderId="0" applyNumberFormat="0" applyBorder="0" applyAlignment="0" applyProtection="0">
      <alignment vertical="center"/>
    </xf>
    <xf numFmtId="0" fontId="65" fillId="0" borderId="1">
      <alignment horizontal="left" vertical="center"/>
    </xf>
    <xf numFmtId="0" fontId="0" fillId="27" borderId="0" applyNumberFormat="0" applyBorder="0" applyAlignment="0" applyProtection="0">
      <alignment vertical="center"/>
    </xf>
    <xf numFmtId="0" fontId="31" fillId="0" borderId="0">
      <alignment vertical="center"/>
    </xf>
    <xf numFmtId="0" fontId="100" fillId="26" borderId="0" applyNumberFormat="0" applyBorder="0" applyAlignment="0" applyProtection="0">
      <alignment vertical="center"/>
    </xf>
    <xf numFmtId="0" fontId="96" fillId="28" borderId="0" applyNumberFormat="0" applyBorder="0" applyAlignment="0" applyProtection="0">
      <alignment vertical="center"/>
    </xf>
    <xf numFmtId="0" fontId="79" fillId="0" borderId="21" applyNumberFormat="0" applyFill="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81" fillId="0" borderId="0" applyNumberFormat="0" applyFill="0" applyBorder="0" applyAlignment="0" applyProtection="0">
      <alignment vertical="center"/>
    </xf>
    <xf numFmtId="0" fontId="102" fillId="11" borderId="19" applyNumberFormat="0" applyAlignment="0" applyProtection="0">
      <alignment vertical="center"/>
    </xf>
    <xf numFmtId="0" fontId="79" fillId="0" borderId="21" applyNumberFormat="0" applyFill="0" applyAlignment="0" applyProtection="0">
      <alignment vertical="center"/>
    </xf>
    <xf numFmtId="0" fontId="125" fillId="0" borderId="0" applyNumberFormat="0" applyFill="0" applyBorder="0" applyAlignment="0" applyProtection="0">
      <alignment vertical="center"/>
    </xf>
    <xf numFmtId="185" fontId="0" fillId="0" borderId="0" applyFont="0" applyFill="0" applyBorder="0" applyAlignment="0" applyProtection="0">
      <alignment vertical="center"/>
    </xf>
    <xf numFmtId="0" fontId="88" fillId="21" borderId="26" applyNumberFormat="0" applyAlignment="0" applyProtection="0">
      <alignment vertical="center"/>
    </xf>
    <xf numFmtId="0" fontId="31" fillId="0" borderId="0">
      <alignment vertical="center"/>
    </xf>
    <xf numFmtId="0" fontId="97" fillId="7" borderId="0" applyNumberFormat="0" applyBorder="0" applyAlignment="0" applyProtection="0">
      <alignment vertical="center"/>
    </xf>
    <xf numFmtId="0" fontId="91" fillId="0" borderId="27" applyNumberFormat="0" applyFill="0" applyAlignment="0" applyProtection="0">
      <alignment vertical="center"/>
    </xf>
    <xf numFmtId="176" fontId="66" fillId="0" borderId="18" applyFill="0" applyProtection="0">
      <alignment horizontal="right" vertical="center"/>
    </xf>
    <xf numFmtId="0" fontId="91" fillId="0" borderId="27" applyNumberFormat="0" applyFill="0" applyAlignment="0" applyProtection="0">
      <alignment vertical="center"/>
    </xf>
    <xf numFmtId="0" fontId="63" fillId="21" borderId="0" applyNumberFormat="0" applyBorder="0" applyAlignment="0" applyProtection="0">
      <alignment vertical="center"/>
    </xf>
    <xf numFmtId="0" fontId="31" fillId="0" borderId="0">
      <alignment vertical="center"/>
    </xf>
    <xf numFmtId="0" fontId="31" fillId="0" borderId="0">
      <alignment vertical="center"/>
    </xf>
    <xf numFmtId="0" fontId="78" fillId="0" borderId="20" applyNumberFormat="0" applyFill="0" applyAlignment="0" applyProtection="0">
      <alignment vertical="center"/>
    </xf>
    <xf numFmtId="0" fontId="94" fillId="0" borderId="0">
      <alignment vertical="center"/>
    </xf>
    <xf numFmtId="176" fontId="66" fillId="0" borderId="18" applyFill="0" applyProtection="0">
      <alignment horizontal="right" vertical="center"/>
    </xf>
    <xf numFmtId="0" fontId="94" fillId="0" borderId="0">
      <alignment vertical="center"/>
    </xf>
    <xf numFmtId="0" fontId="97" fillId="7" borderId="0" applyNumberFormat="0" applyBorder="0" applyAlignment="0" applyProtection="0">
      <alignment vertical="center"/>
    </xf>
    <xf numFmtId="0" fontId="66" fillId="0" borderId="6" applyNumberFormat="0" applyFill="0" applyProtection="0">
      <alignment horizontal="left" vertical="center"/>
    </xf>
    <xf numFmtId="0" fontId="91" fillId="0" borderId="27" applyNumberFormat="0" applyFill="0" applyAlignment="0" applyProtection="0">
      <alignment vertical="center"/>
    </xf>
    <xf numFmtId="0" fontId="0" fillId="28" borderId="0" applyNumberFormat="0" applyBorder="0" applyAlignment="0" applyProtection="0">
      <alignment vertical="center"/>
    </xf>
    <xf numFmtId="0" fontId="134" fillId="0" borderId="0" applyNumberFormat="0" applyFill="0" applyBorder="0" applyAlignment="0" applyProtection="0">
      <alignment vertical="center"/>
    </xf>
    <xf numFmtId="0" fontId="0" fillId="0" borderId="0">
      <alignment vertical="center"/>
    </xf>
    <xf numFmtId="0" fontId="31" fillId="0" borderId="0">
      <alignment vertical="center"/>
    </xf>
    <xf numFmtId="0" fontId="88" fillId="21" borderId="26" applyNumberFormat="0" applyAlignment="0" applyProtection="0">
      <alignment vertical="center"/>
    </xf>
    <xf numFmtId="0" fontId="100" fillId="26" borderId="0" applyNumberFormat="0" applyBorder="0" applyAlignment="0" applyProtection="0">
      <alignment vertical="center"/>
    </xf>
    <xf numFmtId="0" fontId="31" fillId="0" borderId="0">
      <alignment vertical="center"/>
    </xf>
    <xf numFmtId="0" fontId="96" fillId="28" borderId="0" applyNumberFormat="0" applyBorder="0" applyAlignment="0" applyProtection="0">
      <alignment vertical="center"/>
    </xf>
    <xf numFmtId="0" fontId="114" fillId="0" borderId="18" applyNumberFormat="0" applyFill="0" applyProtection="0">
      <alignment horizontal="left" vertical="center"/>
    </xf>
    <xf numFmtId="0" fontId="83" fillId="11" borderId="22" applyNumberFormat="0" applyAlignment="0" applyProtection="0">
      <alignment vertical="center"/>
    </xf>
    <xf numFmtId="0" fontId="88" fillId="21" borderId="26" applyNumberFormat="0" applyAlignment="0" applyProtection="0">
      <alignment vertical="center"/>
    </xf>
    <xf numFmtId="0" fontId="31" fillId="0" borderId="0">
      <alignment vertical="center"/>
    </xf>
    <xf numFmtId="0" fontId="114" fillId="0" borderId="18" applyNumberFormat="0" applyFill="0" applyProtection="0">
      <alignment horizontal="center" vertical="center"/>
    </xf>
    <xf numFmtId="0" fontId="102" fillId="11" borderId="19" applyNumberFormat="0" applyAlignment="0" applyProtection="0">
      <alignment vertical="center"/>
    </xf>
    <xf numFmtId="0" fontId="31" fillId="0" borderId="0">
      <alignment vertical="center"/>
    </xf>
    <xf numFmtId="0" fontId="118" fillId="0" borderId="0" applyNumberFormat="0" applyFill="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0" fontId="65" fillId="0" borderId="1">
      <alignment horizontal="left" vertical="center"/>
    </xf>
    <xf numFmtId="0" fontId="99" fillId="0" borderId="0">
      <alignment vertical="center"/>
      <protection locked="0"/>
    </xf>
    <xf numFmtId="0" fontId="102" fillId="11" borderId="19" applyNumberFormat="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114" fillId="0" borderId="18" applyNumberFormat="0" applyFill="0" applyProtection="0">
      <alignment horizontal="left" vertical="center"/>
    </xf>
    <xf numFmtId="0" fontId="81" fillId="0" borderId="0" applyNumberFormat="0" applyFill="0" applyBorder="0" applyAlignment="0" applyProtection="0">
      <alignment vertical="center"/>
    </xf>
    <xf numFmtId="0" fontId="0" fillId="23" borderId="28" applyNumberFormat="0" applyFont="0" applyAlignment="0" applyProtection="0">
      <alignment vertical="center"/>
    </xf>
    <xf numFmtId="0" fontId="76" fillId="14" borderId="19" applyNumberFormat="0" applyAlignment="0" applyProtection="0">
      <alignment vertical="center"/>
    </xf>
    <xf numFmtId="0" fontId="79" fillId="0" borderId="21" applyNumberFormat="0" applyFill="0" applyAlignment="0" applyProtection="0">
      <alignment vertical="center"/>
    </xf>
    <xf numFmtId="0" fontId="111" fillId="0" borderId="6" applyNumberFormat="0" applyFill="0" applyProtection="0">
      <alignment horizontal="center" vertical="center"/>
    </xf>
    <xf numFmtId="0" fontId="68" fillId="60" borderId="0" applyNumberFormat="0" applyBorder="0" applyAlignment="0" applyProtection="0">
      <alignment vertical="center"/>
    </xf>
    <xf numFmtId="0" fontId="102" fillId="11" borderId="19" applyNumberFormat="0" applyAlignment="0" applyProtection="0">
      <alignment vertical="center"/>
    </xf>
    <xf numFmtId="0" fontId="91" fillId="0" borderId="27" applyNumberFormat="0" applyFill="0" applyAlignment="0" applyProtection="0">
      <alignment vertical="center"/>
    </xf>
    <xf numFmtId="0" fontId="31" fillId="0" borderId="0">
      <alignment vertical="center"/>
    </xf>
    <xf numFmtId="0" fontId="133" fillId="0" borderId="0" applyNumberFormat="0" applyFill="0" applyBorder="0" applyAlignment="0" applyProtection="0">
      <alignment vertical="top"/>
      <protection locked="0"/>
    </xf>
    <xf numFmtId="0" fontId="118" fillId="0" borderId="0" applyNumberFormat="0" applyFill="0" applyBorder="0" applyAlignment="0" applyProtection="0">
      <alignment vertical="center"/>
    </xf>
    <xf numFmtId="0" fontId="31" fillId="0" borderId="0">
      <alignment vertical="center"/>
    </xf>
    <xf numFmtId="0" fontId="118" fillId="0" borderId="0" applyNumberFormat="0" applyFill="0" applyBorder="0" applyAlignment="0" applyProtection="0">
      <alignment vertical="center"/>
    </xf>
    <xf numFmtId="0" fontId="91" fillId="0" borderId="30" applyNumberFormat="0" applyFill="0" applyAlignment="0" applyProtection="0">
      <alignment vertical="center"/>
    </xf>
    <xf numFmtId="0" fontId="102" fillId="11" borderId="19" applyNumberFormat="0" applyAlignment="0" applyProtection="0">
      <alignment vertical="center"/>
    </xf>
    <xf numFmtId="0" fontId="81" fillId="0" borderId="0" applyNumberFormat="0" applyFill="0" applyBorder="0" applyAlignment="0" applyProtection="0">
      <alignment vertical="center"/>
    </xf>
    <xf numFmtId="0" fontId="95" fillId="22" borderId="0" applyNumberFormat="0" applyBorder="0" applyAlignment="0" applyProtection="0">
      <alignment vertical="center"/>
    </xf>
    <xf numFmtId="0" fontId="95" fillId="7" borderId="0" applyNumberFormat="0" applyBorder="0" applyAlignment="0" applyProtection="0">
      <alignment vertical="center"/>
    </xf>
    <xf numFmtId="0" fontId="15" fillId="14" borderId="0" applyNumberFormat="0" applyBorder="0" applyAlignment="0" applyProtection="0">
      <alignment vertical="center"/>
    </xf>
    <xf numFmtId="0" fontId="0" fillId="0" borderId="0">
      <alignment vertical="center"/>
    </xf>
    <xf numFmtId="0" fontId="88" fillId="21" borderId="26" applyNumberFormat="0" applyAlignment="0" applyProtection="0">
      <alignment vertical="center"/>
    </xf>
    <xf numFmtId="0" fontId="63" fillId="4" borderId="0" applyNumberFormat="0" applyBorder="0" applyAlignment="0" applyProtection="0">
      <alignment vertical="center"/>
    </xf>
    <xf numFmtId="0" fontId="88" fillId="21" borderId="26" applyNumberFormat="0" applyAlignment="0" applyProtection="0">
      <alignment vertical="center"/>
    </xf>
    <xf numFmtId="0" fontId="68" fillId="5" borderId="0" applyNumberFormat="0" applyBorder="0" applyAlignment="0" applyProtection="0">
      <alignment vertical="center"/>
    </xf>
    <xf numFmtId="0" fontId="68" fillId="67" borderId="0" applyNumberFormat="0" applyBorder="0" applyAlignment="0" applyProtection="0">
      <alignment vertical="center"/>
    </xf>
    <xf numFmtId="0" fontId="31" fillId="0" borderId="0">
      <alignment vertical="center"/>
    </xf>
    <xf numFmtId="0" fontId="31" fillId="0" borderId="0">
      <alignment vertical="center"/>
    </xf>
    <xf numFmtId="0" fontId="116" fillId="65" borderId="0" applyNumberFormat="0" applyBorder="0" applyAlignment="0" applyProtection="0">
      <alignment vertical="center"/>
    </xf>
    <xf numFmtId="0" fontId="116" fillId="63" borderId="0" applyNumberFormat="0" applyBorder="0" applyAlignment="0" applyProtection="0">
      <alignment vertical="center"/>
    </xf>
    <xf numFmtId="0" fontId="68" fillId="59" borderId="0" applyNumberFormat="0" applyBorder="0" applyAlignment="0" applyProtection="0">
      <alignment vertical="center"/>
    </xf>
    <xf numFmtId="0" fontId="95" fillId="22" borderId="0" applyNumberFormat="0" applyBorder="0" applyAlignment="0" applyProtection="0">
      <alignment vertical="center"/>
    </xf>
    <xf numFmtId="43" fontId="0" fillId="0" borderId="0" applyFont="0" applyFill="0" applyBorder="0" applyAlignment="0" applyProtection="0">
      <alignment vertical="center"/>
    </xf>
    <xf numFmtId="0" fontId="91" fillId="0" borderId="27" applyNumberFormat="0" applyFill="0" applyAlignment="0" applyProtection="0">
      <alignment vertical="center"/>
    </xf>
    <xf numFmtId="0" fontId="91" fillId="0" borderId="27" applyNumberFormat="0" applyFill="0" applyAlignment="0" applyProtection="0">
      <alignment vertical="center"/>
    </xf>
    <xf numFmtId="1" fontId="66" fillId="0" borderId="18" applyFill="0" applyProtection="0">
      <alignment horizontal="center" vertical="center"/>
    </xf>
    <xf numFmtId="0" fontId="78" fillId="0" borderId="20" applyNumberFormat="0" applyFill="0" applyAlignment="0" applyProtection="0">
      <alignment vertical="center"/>
    </xf>
    <xf numFmtId="0" fontId="72" fillId="0" borderId="15" applyNumberFormat="0" applyFill="0" applyAlignment="0" applyProtection="0">
      <alignment vertical="center"/>
    </xf>
    <xf numFmtId="0" fontId="100" fillId="26" borderId="0" applyNumberFormat="0" applyBorder="0" applyAlignment="0" applyProtection="0">
      <alignment vertical="center"/>
    </xf>
    <xf numFmtId="43" fontId="0" fillId="0" borderId="0" applyFont="0" applyFill="0" applyBorder="0" applyAlignment="0" applyProtection="0">
      <alignment vertical="center"/>
    </xf>
    <xf numFmtId="0" fontId="78" fillId="0" borderId="20" applyNumberFormat="0" applyFill="0" applyAlignment="0" applyProtection="0">
      <alignment vertical="center"/>
    </xf>
    <xf numFmtId="0" fontId="68" fillId="5" borderId="0" applyNumberFormat="0" applyBorder="0" applyAlignment="0" applyProtection="0">
      <alignment vertical="center"/>
    </xf>
    <xf numFmtId="0" fontId="0" fillId="23" borderId="28" applyNumberFormat="0" applyFont="0" applyAlignment="0" applyProtection="0">
      <alignment vertical="center"/>
    </xf>
    <xf numFmtId="0" fontId="68" fillId="68" borderId="0" applyNumberFormat="0" applyBorder="0" applyAlignment="0" applyProtection="0">
      <alignment vertical="center"/>
    </xf>
    <xf numFmtId="0" fontId="68" fillId="31" borderId="0" applyNumberFormat="0" applyBorder="0" applyAlignment="0" applyProtection="0">
      <alignment vertical="center"/>
    </xf>
    <xf numFmtId="0" fontId="31" fillId="0" borderId="0">
      <alignment vertical="center"/>
    </xf>
    <xf numFmtId="0" fontId="0" fillId="0" borderId="0">
      <alignment vertical="center"/>
    </xf>
    <xf numFmtId="0" fontId="91" fillId="0" borderId="27" applyNumberFormat="0" applyFill="0" applyAlignment="0" applyProtection="0">
      <alignment vertical="center"/>
    </xf>
    <xf numFmtId="0" fontId="68" fillId="60" borderId="0" applyNumberFormat="0" applyBorder="0" applyAlignment="0" applyProtection="0">
      <alignment vertical="center"/>
    </xf>
    <xf numFmtId="0" fontId="76" fillId="14" borderId="19" applyNumberFormat="0" applyAlignment="0" applyProtection="0">
      <alignment vertical="center"/>
    </xf>
    <xf numFmtId="0" fontId="79" fillId="0" borderId="21" applyNumberFormat="0" applyFill="0" applyAlignment="0" applyProtection="0">
      <alignment vertical="center"/>
    </xf>
    <xf numFmtId="0" fontId="31" fillId="0" borderId="0">
      <alignment vertical="center"/>
    </xf>
    <xf numFmtId="0" fontId="31" fillId="0" borderId="0">
      <alignment vertical="center"/>
    </xf>
    <xf numFmtId="0" fontId="70" fillId="8" borderId="0" applyNumberFormat="0" applyBorder="0" applyAlignment="0" applyProtection="0">
      <alignment vertical="center"/>
    </xf>
    <xf numFmtId="0" fontId="118" fillId="0" borderId="0" applyNumberFormat="0" applyFill="0" applyBorder="0" applyAlignment="0" applyProtection="0">
      <alignment vertical="center"/>
    </xf>
    <xf numFmtId="0" fontId="68" fillId="25" borderId="0" applyNumberFormat="0" applyBorder="0" applyAlignment="0" applyProtection="0">
      <alignment vertical="center"/>
    </xf>
    <xf numFmtId="0" fontId="118" fillId="0" borderId="0" applyNumberFormat="0" applyFill="0" applyBorder="0" applyAlignment="0" applyProtection="0">
      <alignment vertical="center"/>
    </xf>
    <xf numFmtId="0" fontId="0" fillId="30" borderId="0" applyNumberFormat="0" applyBorder="0" applyAlignment="0" applyProtection="0">
      <alignment vertical="center"/>
    </xf>
    <xf numFmtId="0" fontId="15" fillId="23" borderId="0" applyNumberFormat="0" applyBorder="0" applyAlignment="0" applyProtection="0">
      <alignment vertical="center"/>
    </xf>
    <xf numFmtId="0" fontId="31" fillId="0" borderId="0">
      <alignment vertical="center"/>
    </xf>
    <xf numFmtId="0" fontId="65" fillId="0" borderId="1">
      <alignment horizontal="left" vertical="center"/>
    </xf>
    <xf numFmtId="0" fontId="72" fillId="0" borderId="15" applyNumberFormat="0" applyFill="0" applyAlignment="0" applyProtection="0">
      <alignment vertical="center"/>
    </xf>
    <xf numFmtId="0" fontId="118" fillId="0" borderId="0" applyNumberFormat="0" applyFill="0" applyBorder="0" applyAlignment="0" applyProtection="0">
      <alignment vertical="center"/>
    </xf>
    <xf numFmtId="0" fontId="68" fillId="25" borderId="0" applyNumberFormat="0" applyBorder="0" applyAlignment="0" applyProtection="0">
      <alignment vertical="center"/>
    </xf>
    <xf numFmtId="0" fontId="0" fillId="23" borderId="28" applyNumberFormat="0" applyFont="0" applyAlignment="0" applyProtection="0">
      <alignment vertical="center"/>
    </xf>
    <xf numFmtId="0" fontId="68" fillId="60" borderId="0" applyNumberFormat="0" applyBorder="0" applyAlignment="0" applyProtection="0">
      <alignment vertical="center"/>
    </xf>
    <xf numFmtId="0" fontId="118" fillId="0" borderId="0" applyNumberFormat="0" applyFill="0" applyBorder="0" applyAlignment="0" applyProtection="0">
      <alignment vertical="center"/>
    </xf>
    <xf numFmtId="0" fontId="100" fillId="26" borderId="0" applyNumberFormat="0" applyBorder="0" applyAlignment="0" applyProtection="0">
      <alignment vertical="center"/>
    </xf>
    <xf numFmtId="0" fontId="118" fillId="0" borderId="0" applyNumberFormat="0" applyFill="0" applyBorder="0" applyAlignment="0" applyProtection="0">
      <alignment vertical="center"/>
    </xf>
    <xf numFmtId="0" fontId="97" fillId="7" borderId="0" applyNumberFormat="0" applyBorder="0" applyAlignment="0" applyProtection="0">
      <alignment vertical="center"/>
    </xf>
    <xf numFmtId="0" fontId="118" fillId="0" borderId="0" applyNumberFormat="0" applyFill="0" applyBorder="0" applyAlignment="0" applyProtection="0">
      <alignment vertical="center"/>
    </xf>
    <xf numFmtId="0" fontId="134" fillId="0" borderId="0" applyNumberFormat="0" applyFill="0" applyBorder="0" applyAlignment="0" applyProtection="0">
      <alignment vertical="center"/>
    </xf>
    <xf numFmtId="0" fontId="0" fillId="28" borderId="0" applyNumberFormat="0" applyBorder="0" applyAlignment="0" applyProtection="0">
      <alignment vertical="center"/>
    </xf>
    <xf numFmtId="0" fontId="118" fillId="0" borderId="0" applyNumberFormat="0" applyFill="0" applyBorder="0" applyAlignment="0" applyProtection="0">
      <alignment vertical="center"/>
    </xf>
    <xf numFmtId="0" fontId="114" fillId="0" borderId="18" applyNumberFormat="0" applyFill="0" applyProtection="0">
      <alignment horizontal="left" vertical="center"/>
    </xf>
    <xf numFmtId="0" fontId="87" fillId="0" borderId="25" applyNumberFormat="0" applyFill="0" applyAlignment="0" applyProtection="0">
      <alignment vertical="center"/>
    </xf>
    <xf numFmtId="0" fontId="8" fillId="0" borderId="0">
      <alignment vertical="center"/>
    </xf>
    <xf numFmtId="0" fontId="118" fillId="0" borderId="0" applyNumberFormat="0" applyFill="0" applyBorder="0" applyAlignment="0" applyProtection="0">
      <alignment vertical="center"/>
    </xf>
    <xf numFmtId="0" fontId="91" fillId="0" borderId="27" applyNumberFormat="0" applyFill="0" applyAlignment="0" applyProtection="0">
      <alignment vertical="center"/>
    </xf>
    <xf numFmtId="0" fontId="0" fillId="26" borderId="0" applyNumberFormat="0" applyBorder="0" applyAlignment="0" applyProtection="0">
      <alignment vertical="center"/>
    </xf>
    <xf numFmtId="0" fontId="94" fillId="0" borderId="0">
      <alignment vertical="center"/>
    </xf>
    <xf numFmtId="0" fontId="114" fillId="0" borderId="18" applyNumberFormat="0" applyFill="0" applyProtection="0">
      <alignment horizontal="center" vertical="center"/>
    </xf>
    <xf numFmtId="0" fontId="114" fillId="0" borderId="18" applyNumberFormat="0" applyFill="0" applyProtection="0">
      <alignment horizontal="left" vertical="center"/>
    </xf>
    <xf numFmtId="0" fontId="86" fillId="0" borderId="0" applyNumberFormat="0" applyFill="0" applyBorder="0" applyAlignment="0" applyProtection="0">
      <alignment vertical="center"/>
    </xf>
    <xf numFmtId="0" fontId="88" fillId="21" borderId="26" applyNumberFormat="0" applyAlignment="0" applyProtection="0">
      <alignment vertical="center"/>
    </xf>
    <xf numFmtId="0" fontId="88" fillId="21" borderId="26" applyNumberFormat="0" applyAlignment="0" applyProtection="0">
      <alignment vertical="center"/>
    </xf>
    <xf numFmtId="0" fontId="0" fillId="0" borderId="0">
      <alignment vertical="center"/>
    </xf>
    <xf numFmtId="0" fontId="76" fillId="14" borderId="19" applyNumberFormat="0" applyAlignment="0" applyProtection="0">
      <alignment vertical="center"/>
    </xf>
    <xf numFmtId="0" fontId="81" fillId="0" borderId="0" applyNumberFormat="0" applyFill="0" applyBorder="0" applyAlignment="0" applyProtection="0">
      <alignment vertical="center"/>
    </xf>
    <xf numFmtId="0" fontId="78" fillId="0" borderId="20" applyNumberFormat="0" applyFill="0" applyAlignment="0" applyProtection="0">
      <alignment vertical="center"/>
    </xf>
    <xf numFmtId="0" fontId="102" fillId="11" borderId="19" applyNumberFormat="0" applyAlignment="0" applyProtection="0">
      <alignment vertical="center"/>
    </xf>
    <xf numFmtId="0" fontId="83" fillId="11" borderId="22" applyNumberFormat="0" applyAlignment="0" applyProtection="0">
      <alignment vertical="center"/>
    </xf>
    <xf numFmtId="0" fontId="114" fillId="0" borderId="18" applyNumberFormat="0" applyFill="0" applyProtection="0">
      <alignment horizontal="left" vertical="center"/>
    </xf>
    <xf numFmtId="0" fontId="97" fillId="22" borderId="0" applyNumberFormat="0" applyBorder="0" applyAlignment="0" applyProtection="0">
      <alignment vertical="center"/>
    </xf>
    <xf numFmtId="0" fontId="102" fillId="11" borderId="19" applyNumberFormat="0" applyAlignment="0" applyProtection="0">
      <alignment vertical="center"/>
    </xf>
    <xf numFmtId="0" fontId="68" fillId="61" borderId="0" applyNumberFormat="0" applyBorder="0" applyAlignment="0" applyProtection="0">
      <alignment vertical="center"/>
    </xf>
    <xf numFmtId="0" fontId="15" fillId="6" borderId="0" applyNumberFormat="0" applyBorder="0" applyAlignment="0" applyProtection="0">
      <alignment vertical="center"/>
    </xf>
    <xf numFmtId="0" fontId="0" fillId="7" borderId="0" applyNumberFormat="0" applyBorder="0" applyAlignment="0" applyProtection="0">
      <alignment vertical="center"/>
    </xf>
    <xf numFmtId="0" fontId="94" fillId="0" borderId="0">
      <alignment vertical="center"/>
    </xf>
    <xf numFmtId="0" fontId="70" fillId="8" borderId="0" applyNumberFormat="0" applyBorder="0" applyAlignment="0" applyProtection="0">
      <alignment vertical="center"/>
    </xf>
    <xf numFmtId="0" fontId="102" fillId="11" borderId="19" applyNumberFormat="0" applyAlignment="0" applyProtection="0">
      <alignment vertical="center"/>
    </xf>
    <xf numFmtId="0" fontId="91" fillId="0" borderId="27" applyNumberFormat="0" applyFill="0" applyAlignment="0" applyProtection="0">
      <alignment vertical="center"/>
    </xf>
    <xf numFmtId="0" fontId="91" fillId="0" borderId="27" applyNumberFormat="0" applyFill="0" applyAlignment="0" applyProtection="0">
      <alignment vertical="center"/>
    </xf>
    <xf numFmtId="0" fontId="8" fillId="0" borderId="0">
      <alignment vertical="center"/>
    </xf>
    <xf numFmtId="0" fontId="91" fillId="0" borderId="27" applyNumberFormat="0" applyFill="0" applyAlignment="0" applyProtection="0">
      <alignment vertical="center"/>
    </xf>
    <xf numFmtId="0" fontId="0" fillId="14" borderId="0" applyNumberFormat="0" applyBorder="0" applyAlignment="0" applyProtection="0">
      <alignment vertical="center"/>
    </xf>
    <xf numFmtId="0" fontId="96" fillId="28" borderId="0" applyNumberFormat="0" applyBorder="0" applyAlignment="0" applyProtection="0">
      <alignment vertical="center"/>
    </xf>
    <xf numFmtId="0" fontId="83" fillId="11" borderId="22" applyNumberFormat="0" applyAlignment="0" applyProtection="0">
      <alignment vertical="center"/>
    </xf>
    <xf numFmtId="0" fontId="97" fillId="7" borderId="0" applyNumberFormat="0" applyBorder="0" applyAlignment="0" applyProtection="0">
      <alignment vertical="center"/>
    </xf>
    <xf numFmtId="0" fontId="0" fillId="23" borderId="28" applyNumberFormat="0" applyFont="0" applyAlignment="0" applyProtection="0">
      <alignment vertical="center"/>
    </xf>
    <xf numFmtId="0" fontId="91" fillId="0" borderId="27" applyNumberFormat="0" applyFill="0" applyAlignment="0" applyProtection="0">
      <alignment vertical="center"/>
    </xf>
    <xf numFmtId="0" fontId="68" fillId="5" borderId="0" applyNumberFormat="0" applyBorder="0" applyAlignment="0" applyProtection="0">
      <alignment vertical="center"/>
    </xf>
    <xf numFmtId="0" fontId="91" fillId="0" borderId="27" applyNumberFormat="0" applyFill="0" applyAlignment="0" applyProtection="0">
      <alignment vertical="center"/>
    </xf>
    <xf numFmtId="0" fontId="31" fillId="0" borderId="0">
      <alignment vertical="center"/>
    </xf>
    <xf numFmtId="0" fontId="132" fillId="0" borderId="0" applyNumberFormat="0" applyFill="0" applyBorder="0" applyAlignment="0" applyProtection="0">
      <alignment vertical="top"/>
      <protection locked="0"/>
    </xf>
    <xf numFmtId="0" fontId="91" fillId="0" borderId="27" applyNumberFormat="0" applyFill="0" applyAlignment="0" applyProtection="0">
      <alignment vertical="center"/>
    </xf>
    <xf numFmtId="0" fontId="0" fillId="23" borderId="28" applyNumberFormat="0" applyFont="0" applyAlignment="0" applyProtection="0">
      <alignment vertical="center"/>
    </xf>
    <xf numFmtId="0" fontId="86" fillId="0" borderId="0" applyNumberFormat="0" applyFill="0" applyBorder="0" applyAlignment="0" applyProtection="0">
      <alignment vertical="center"/>
    </xf>
    <xf numFmtId="0" fontId="97" fillId="7" borderId="0" applyNumberFormat="0" applyBorder="0" applyAlignment="0" applyProtection="0">
      <alignment vertical="center"/>
    </xf>
    <xf numFmtId="0" fontId="97" fillId="7" borderId="0" applyNumberFormat="0" applyBorder="0" applyAlignment="0" applyProtection="0">
      <alignment vertical="center"/>
    </xf>
    <xf numFmtId="0" fontId="86" fillId="0" borderId="0" applyNumberFormat="0" applyFill="0" applyBorder="0" applyAlignment="0" applyProtection="0">
      <alignment vertical="center"/>
    </xf>
    <xf numFmtId="0" fontId="31" fillId="0" borderId="0">
      <alignment vertical="center"/>
    </xf>
    <xf numFmtId="0" fontId="99" fillId="0" borderId="0">
      <alignment vertical="center"/>
    </xf>
    <xf numFmtId="0" fontId="68" fillId="24" borderId="0" applyNumberFormat="0" applyBorder="0" applyAlignment="0" applyProtection="0">
      <alignment vertical="center"/>
    </xf>
    <xf numFmtId="0" fontId="114" fillId="0" borderId="18" applyNumberFormat="0" applyFill="0" applyProtection="0">
      <alignment horizontal="center" vertical="center"/>
    </xf>
    <xf numFmtId="0" fontId="66" fillId="0" borderId="6" applyNumberFormat="0" applyFill="0" applyProtection="0">
      <alignment horizontal="left" vertical="center"/>
    </xf>
    <xf numFmtId="0" fontId="95" fillId="22" borderId="0" applyNumberFormat="0" applyBorder="0" applyAlignment="0" applyProtection="0">
      <alignment vertical="center"/>
    </xf>
    <xf numFmtId="0" fontId="0" fillId="0" borderId="0">
      <alignment vertical="center"/>
    </xf>
    <xf numFmtId="0" fontId="100" fillId="26" borderId="0" applyNumberFormat="0" applyBorder="0" applyAlignment="0" applyProtection="0">
      <alignment vertical="center"/>
    </xf>
    <xf numFmtId="0" fontId="8" fillId="0" borderId="0">
      <alignment vertical="center"/>
    </xf>
    <xf numFmtId="0" fontId="0" fillId="0" borderId="0">
      <alignment vertical="center"/>
    </xf>
    <xf numFmtId="0" fontId="100" fillId="26" borderId="0" applyNumberFormat="0" applyBorder="0" applyAlignment="0" applyProtection="0">
      <alignment vertical="center"/>
    </xf>
    <xf numFmtId="0" fontId="86" fillId="0" borderId="0" applyNumberFormat="0" applyFill="0" applyBorder="0" applyAlignment="0" applyProtection="0">
      <alignment vertical="center"/>
    </xf>
    <xf numFmtId="0" fontId="100" fillId="8" borderId="0" applyNumberFormat="0" applyBorder="0" applyAlignment="0" applyProtection="0">
      <alignment vertical="center"/>
    </xf>
    <xf numFmtId="0" fontId="70" fillId="26" borderId="0" applyNumberFormat="0" applyBorder="0" applyAlignment="0" applyProtection="0">
      <alignment vertical="center"/>
    </xf>
    <xf numFmtId="0" fontId="127" fillId="0" borderId="0">
      <alignment vertical="center"/>
    </xf>
    <xf numFmtId="0" fontId="0" fillId="0" borderId="0">
      <alignment vertical="center"/>
    </xf>
    <xf numFmtId="0" fontId="70" fillId="8" borderId="0" applyNumberFormat="0" applyBorder="0" applyAlignment="0" applyProtection="0">
      <alignment vertical="center"/>
    </xf>
    <xf numFmtId="0" fontId="100" fillId="8" borderId="0" applyNumberFormat="0" applyBorder="0" applyAlignment="0" applyProtection="0">
      <alignment vertical="center"/>
    </xf>
    <xf numFmtId="0" fontId="68" fillId="25" borderId="0" applyNumberFormat="0" applyBorder="0" applyAlignment="0" applyProtection="0">
      <alignment vertical="center"/>
    </xf>
    <xf numFmtId="0" fontId="78" fillId="0" borderId="20" applyNumberFormat="0" applyFill="0" applyAlignment="0" applyProtection="0">
      <alignment vertical="center"/>
    </xf>
    <xf numFmtId="0" fontId="0" fillId="0" borderId="0">
      <alignment vertical="center"/>
    </xf>
    <xf numFmtId="0" fontId="70" fillId="26" borderId="0" applyNumberFormat="0" applyBorder="0" applyAlignment="0" applyProtection="0">
      <alignment vertical="center"/>
    </xf>
    <xf numFmtId="0" fontId="96" fillId="28" borderId="0" applyNumberFormat="0" applyBorder="0" applyAlignment="0" applyProtection="0">
      <alignment vertical="center"/>
    </xf>
    <xf numFmtId="0" fontId="70" fillId="26" borderId="0" applyNumberFormat="0" applyBorder="0" applyAlignment="0" applyProtection="0">
      <alignment vertical="center"/>
    </xf>
    <xf numFmtId="0" fontId="111" fillId="0" borderId="6" applyNumberFormat="0" applyFill="0" applyProtection="0">
      <alignment horizontal="center" vertical="center"/>
    </xf>
    <xf numFmtId="0" fontId="96" fillId="28" borderId="0" applyNumberFormat="0" applyBorder="0" applyAlignment="0" applyProtection="0">
      <alignment vertical="center"/>
    </xf>
    <xf numFmtId="0" fontId="70" fillId="8" borderId="0" applyNumberFormat="0" applyBorder="0" applyAlignment="0" applyProtection="0">
      <alignment vertical="center"/>
    </xf>
    <xf numFmtId="0" fontId="79" fillId="0" borderId="21" applyNumberFormat="0" applyFill="0" applyAlignment="0" applyProtection="0">
      <alignment vertical="center"/>
    </xf>
    <xf numFmtId="0" fontId="96" fillId="28" borderId="0" applyNumberFormat="0" applyBorder="0" applyAlignment="0" applyProtection="0">
      <alignment vertical="center"/>
    </xf>
    <xf numFmtId="0" fontId="70" fillId="26" borderId="0" applyNumberFormat="0" applyBorder="0" applyAlignment="0" applyProtection="0">
      <alignment vertical="center"/>
    </xf>
    <xf numFmtId="0" fontId="70" fillId="26" borderId="0" applyNumberFormat="0" applyBorder="0" applyAlignment="0" applyProtection="0">
      <alignment vertical="center"/>
    </xf>
    <xf numFmtId="0" fontId="96" fillId="28" borderId="0" applyNumberFormat="0" applyBorder="0" applyAlignment="0" applyProtection="0">
      <alignment vertical="center"/>
    </xf>
    <xf numFmtId="0" fontId="83" fillId="11" borderId="22" applyNumberFormat="0" applyAlignment="0" applyProtection="0">
      <alignment vertical="center"/>
    </xf>
    <xf numFmtId="0" fontId="95" fillId="7" borderId="0" applyNumberFormat="0" applyBorder="0" applyAlignment="0" applyProtection="0">
      <alignment vertical="center"/>
    </xf>
    <xf numFmtId="0" fontId="0" fillId="11" borderId="0" applyNumberFormat="0" applyBorder="0" applyAlignment="0" applyProtection="0">
      <alignment vertical="center"/>
    </xf>
    <xf numFmtId="9" fontId="31" fillId="0" borderId="0" applyFont="0" applyFill="0" applyBorder="0" applyAlignment="0" applyProtection="0">
      <alignment vertical="center"/>
    </xf>
    <xf numFmtId="0" fontId="70" fillId="26" borderId="0" applyNumberFormat="0" applyBorder="0" applyAlignment="0" applyProtection="0">
      <alignment vertical="center"/>
    </xf>
    <xf numFmtId="0" fontId="81" fillId="0" borderId="0" applyNumberFormat="0" applyFill="0" applyBorder="0" applyAlignment="0" applyProtection="0">
      <alignment vertical="center"/>
    </xf>
    <xf numFmtId="0" fontId="0" fillId="0" borderId="0">
      <alignment vertical="center"/>
    </xf>
    <xf numFmtId="0" fontId="0" fillId="26" borderId="0" applyNumberFormat="0" applyBorder="0" applyAlignment="0" applyProtection="0">
      <alignment vertical="center"/>
    </xf>
    <xf numFmtId="0" fontId="114" fillId="0" borderId="18" applyNumberFormat="0" applyFill="0" applyProtection="0">
      <alignment horizontal="center" vertical="center"/>
    </xf>
    <xf numFmtId="0" fontId="31" fillId="0" borderId="0">
      <alignment vertical="center"/>
    </xf>
    <xf numFmtId="0" fontId="127" fillId="0" borderId="0">
      <alignment vertical="center"/>
    </xf>
    <xf numFmtId="0" fontId="31" fillId="0" borderId="0">
      <alignment vertical="center"/>
    </xf>
    <xf numFmtId="0" fontId="114" fillId="0" borderId="18" applyNumberFormat="0" applyFill="0" applyProtection="0">
      <alignment horizontal="center" vertical="center"/>
    </xf>
    <xf numFmtId="0" fontId="95" fillId="7" borderId="0" applyNumberFormat="0" applyBorder="0" applyAlignment="0" applyProtection="0">
      <alignment vertical="center"/>
    </xf>
    <xf numFmtId="0" fontId="31" fillId="0" borderId="0">
      <alignment vertical="center"/>
    </xf>
    <xf numFmtId="0" fontId="88" fillId="21" borderId="26" applyNumberFormat="0" applyAlignment="0" applyProtection="0">
      <alignment vertical="center"/>
    </xf>
    <xf numFmtId="0" fontId="70" fillId="26" borderId="0" applyNumberFormat="0" applyBorder="0" applyAlignment="0" applyProtection="0">
      <alignment vertical="center"/>
    </xf>
    <xf numFmtId="0" fontId="111" fillId="0" borderId="6" applyNumberFormat="0" applyFill="0" applyProtection="0">
      <alignment horizontal="center" vertical="center"/>
    </xf>
    <xf numFmtId="0" fontId="78" fillId="0" borderId="0" applyNumberFormat="0" applyFill="0" applyBorder="0" applyAlignment="0" applyProtection="0">
      <alignment vertical="center"/>
    </xf>
    <xf numFmtId="0" fontId="95" fillId="22" borderId="0" applyNumberFormat="0" applyBorder="0" applyAlignment="0" applyProtection="0">
      <alignment vertical="center"/>
    </xf>
    <xf numFmtId="0" fontId="31" fillId="0" borderId="0">
      <alignment vertical="center"/>
    </xf>
    <xf numFmtId="0" fontId="81" fillId="0" borderId="0" applyNumberFormat="0" applyFill="0" applyBorder="0" applyAlignment="0" applyProtection="0">
      <alignment vertical="center"/>
    </xf>
    <xf numFmtId="0" fontId="81" fillId="0" borderId="0" applyNumberFormat="0" applyFill="0" applyBorder="0" applyAlignment="0" applyProtection="0">
      <alignment vertical="center"/>
    </xf>
    <xf numFmtId="0" fontId="63" fillId="14" borderId="0" applyNumberFormat="0" applyBorder="0" applyAlignment="0" applyProtection="0">
      <alignment vertical="center"/>
    </xf>
    <xf numFmtId="0" fontId="81" fillId="0" borderId="0" applyNumberFormat="0" applyFill="0" applyBorder="0" applyAlignment="0" applyProtection="0">
      <alignment vertical="center"/>
    </xf>
    <xf numFmtId="0" fontId="31" fillId="0" borderId="0">
      <alignment vertical="center"/>
    </xf>
    <xf numFmtId="0" fontId="68" fillId="26" borderId="0" applyNumberFormat="0" applyBorder="0" applyAlignment="0" applyProtection="0">
      <alignment vertical="center"/>
    </xf>
    <xf numFmtId="0" fontId="81" fillId="0" borderId="0" applyNumberFormat="0" applyFill="0" applyBorder="0" applyAlignment="0" applyProtection="0">
      <alignment vertical="center"/>
    </xf>
    <xf numFmtId="0" fontId="95" fillId="7" borderId="0" applyNumberFormat="0" applyBorder="0" applyAlignment="0" applyProtection="0">
      <alignment vertical="center"/>
    </xf>
    <xf numFmtId="0" fontId="81" fillId="0" borderId="0" applyNumberFormat="0" applyFill="0" applyBorder="0" applyAlignment="0" applyProtection="0">
      <alignment vertical="center"/>
    </xf>
    <xf numFmtId="0" fontId="31" fillId="0" borderId="0">
      <alignment vertical="center"/>
    </xf>
    <xf numFmtId="0" fontId="78" fillId="0" borderId="0" applyNumberFormat="0" applyFill="0" applyBorder="0" applyAlignment="0" applyProtection="0">
      <alignment vertical="center"/>
    </xf>
    <xf numFmtId="0" fontId="78" fillId="0" borderId="0" applyNumberFormat="0" applyFill="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78" fillId="0" borderId="0" applyNumberFormat="0" applyFill="0" applyBorder="0" applyAlignment="0" applyProtection="0">
      <alignment vertical="center"/>
    </xf>
    <xf numFmtId="0" fontId="87" fillId="0" borderId="25" applyNumberFormat="0" applyFill="0" applyAlignment="0" applyProtection="0">
      <alignment vertical="center"/>
    </xf>
    <xf numFmtId="0" fontId="0" fillId="60" borderId="0" applyNumberFormat="0" applyBorder="0" applyAlignment="0" applyProtection="0">
      <alignment vertical="center"/>
    </xf>
    <xf numFmtId="0" fontId="95" fillId="7" borderId="0" applyNumberFormat="0" applyBorder="0" applyAlignment="0" applyProtection="0">
      <alignment vertical="center"/>
    </xf>
    <xf numFmtId="0" fontId="63" fillId="5" borderId="0" applyNumberFormat="0" applyBorder="0" applyAlignment="0" applyProtection="0">
      <alignment vertical="center"/>
    </xf>
    <xf numFmtId="0" fontId="91" fillId="0" borderId="27" applyNumberFormat="0" applyFill="0" applyAlignment="0" applyProtection="0">
      <alignment vertical="center"/>
    </xf>
    <xf numFmtId="0" fontId="78" fillId="0" borderId="0" applyNumberFormat="0" applyFill="0" applyBorder="0" applyAlignment="0" applyProtection="0">
      <alignment vertical="center"/>
    </xf>
    <xf numFmtId="43" fontId="0" fillId="0" borderId="0" applyFont="0" applyFill="0" applyBorder="0" applyAlignment="0" applyProtection="0">
      <alignment vertical="center"/>
    </xf>
    <xf numFmtId="0" fontId="0" fillId="0" borderId="0">
      <alignment vertical="center"/>
    </xf>
    <xf numFmtId="0" fontId="125" fillId="0" borderId="0" applyNumberFormat="0" applyFill="0" applyBorder="0" applyAlignment="0" applyProtection="0">
      <alignment vertical="center"/>
    </xf>
    <xf numFmtId="185" fontId="0" fillId="0" borderId="0" applyFont="0" applyFill="0" applyBorder="0" applyAlignment="0" applyProtection="0">
      <alignment vertical="center"/>
    </xf>
    <xf numFmtId="0" fontId="0" fillId="22" borderId="0" applyNumberFormat="0" applyBorder="0" applyAlignment="0" applyProtection="0">
      <alignment vertical="center"/>
    </xf>
    <xf numFmtId="0" fontId="15" fillId="22" borderId="0" applyNumberFormat="0" applyBorder="0" applyAlignment="0" applyProtection="0">
      <alignment vertical="center"/>
    </xf>
    <xf numFmtId="0" fontId="81" fillId="0" borderId="0" applyNumberFormat="0" applyFill="0" applyBorder="0" applyAlignment="0" applyProtection="0">
      <alignment vertical="center"/>
    </xf>
    <xf numFmtId="0" fontId="31" fillId="0" borderId="0">
      <alignment vertical="center"/>
    </xf>
    <xf numFmtId="0" fontId="78" fillId="0" borderId="20" applyNumberFormat="0" applyFill="0" applyAlignment="0" applyProtection="0">
      <alignment vertical="center"/>
    </xf>
    <xf numFmtId="0" fontId="8" fillId="0" borderId="0">
      <alignment vertical="center"/>
    </xf>
    <xf numFmtId="0" fontId="31" fillId="0" borderId="0">
      <alignment vertical="center"/>
    </xf>
    <xf numFmtId="0" fontId="78" fillId="0" borderId="20" applyNumberFormat="0" applyFill="0" applyAlignment="0" applyProtection="0">
      <alignment vertical="center"/>
    </xf>
    <xf numFmtId="0" fontId="31" fillId="0" borderId="0">
      <alignment vertical="center"/>
    </xf>
    <xf numFmtId="0" fontId="31" fillId="0" borderId="0">
      <alignment vertical="center"/>
    </xf>
    <xf numFmtId="0" fontId="78" fillId="0" borderId="20" applyNumberFormat="0" applyFill="0" applyAlignment="0" applyProtection="0">
      <alignment vertical="center"/>
    </xf>
    <xf numFmtId="0" fontId="31" fillId="0" borderId="0">
      <alignment vertical="center"/>
    </xf>
    <xf numFmtId="0" fontId="94" fillId="0" borderId="0">
      <alignment vertical="center"/>
    </xf>
    <xf numFmtId="0" fontId="8" fillId="0" borderId="0">
      <alignment vertical="center"/>
    </xf>
    <xf numFmtId="37" fontId="121" fillId="0" borderId="0">
      <alignment vertical="center"/>
    </xf>
    <xf numFmtId="176" fontId="66" fillId="0" borderId="18" applyFill="0" applyProtection="0">
      <alignment horizontal="right" vertical="center"/>
    </xf>
    <xf numFmtId="0" fontId="78" fillId="0" borderId="20" applyNumberFormat="0" applyFill="0" applyAlignment="0" applyProtection="0">
      <alignment vertical="center"/>
    </xf>
    <xf numFmtId="0" fontId="91" fillId="0" borderId="27" applyNumberFormat="0" applyFill="0" applyAlignment="0" applyProtection="0">
      <alignment vertical="center"/>
    </xf>
    <xf numFmtId="0" fontId="78" fillId="0" borderId="20" applyNumberFormat="0" applyFill="0" applyAlignment="0" applyProtection="0">
      <alignment vertical="center"/>
    </xf>
    <xf numFmtId="0" fontId="68" fillId="14" borderId="0" applyNumberFormat="0" applyBorder="0" applyAlignment="0" applyProtection="0">
      <alignment vertical="center"/>
    </xf>
    <xf numFmtId="0" fontId="95" fillId="7" borderId="0" applyNumberFormat="0" applyBorder="0" applyAlignment="0" applyProtection="0">
      <alignment vertical="center"/>
    </xf>
    <xf numFmtId="0" fontId="78" fillId="0" borderId="20" applyNumberFormat="0" applyFill="0" applyAlignment="0" applyProtection="0">
      <alignment vertical="center"/>
    </xf>
    <xf numFmtId="40" fontId="135" fillId="60" borderId="35">
      <alignment horizontal="centerContinuous" vertical="center"/>
    </xf>
    <xf numFmtId="0" fontId="31" fillId="0" borderId="0"/>
    <xf numFmtId="0" fontId="31" fillId="0" borderId="0">
      <alignment vertical="center"/>
    </xf>
    <xf numFmtId="0" fontId="81" fillId="0" borderId="0" applyNumberFormat="0" applyFill="0" applyBorder="0" applyAlignment="0" applyProtection="0">
      <alignment vertical="center"/>
    </xf>
    <xf numFmtId="0" fontId="72" fillId="0" borderId="15" applyNumberFormat="0" applyFill="0" applyAlignment="0" applyProtection="0">
      <alignment vertical="center"/>
    </xf>
    <xf numFmtId="0" fontId="72" fillId="0" borderId="15" applyNumberFormat="0" applyFill="0" applyAlignment="0" applyProtection="0">
      <alignment vertical="center"/>
    </xf>
    <xf numFmtId="0" fontId="72" fillId="0" borderId="15" applyNumberFormat="0" applyFill="0" applyAlignment="0" applyProtection="0">
      <alignment vertical="center"/>
    </xf>
    <xf numFmtId="0" fontId="136" fillId="0" borderId="0" applyNumberFormat="0" applyFill="0" applyBorder="0" applyAlignment="0" applyProtection="0">
      <alignment vertical="top"/>
      <protection locked="0"/>
    </xf>
    <xf numFmtId="0" fontId="95" fillId="7" borderId="0" applyNumberFormat="0" applyBorder="0" applyAlignment="0" applyProtection="0">
      <alignment vertical="center"/>
    </xf>
    <xf numFmtId="0" fontId="72" fillId="0" borderId="15" applyNumberFormat="0" applyFill="0" applyAlignment="0" applyProtection="0">
      <alignment vertical="center"/>
    </xf>
    <xf numFmtId="0" fontId="72" fillId="0" borderId="15" applyNumberFormat="0" applyFill="0" applyAlignment="0" applyProtection="0">
      <alignment vertical="center"/>
    </xf>
    <xf numFmtId="0" fontId="0" fillId="0" borderId="0">
      <alignment vertical="center"/>
    </xf>
    <xf numFmtId="0" fontId="95" fillId="22" borderId="0" applyNumberFormat="0" applyBorder="0" applyAlignment="0" applyProtection="0">
      <alignment vertical="center"/>
    </xf>
    <xf numFmtId="0" fontId="87" fillId="0" borderId="25" applyNumberFormat="0" applyFill="0" applyAlignment="0" applyProtection="0">
      <alignment vertical="center"/>
    </xf>
    <xf numFmtId="185" fontId="0" fillId="0" borderId="0" applyFont="0" applyFill="0" applyBorder="0" applyAlignment="0" applyProtection="0">
      <alignment vertical="center"/>
    </xf>
    <xf numFmtId="0" fontId="91" fillId="0" borderId="27" applyNumberFormat="0" applyFill="0" applyAlignment="0" applyProtection="0">
      <alignment vertical="center"/>
    </xf>
    <xf numFmtId="41" fontId="0" fillId="0" borderId="0" applyFont="0" applyFill="0" applyBorder="0" applyAlignment="0" applyProtection="0">
      <alignment vertical="center"/>
    </xf>
    <xf numFmtId="0" fontId="66" fillId="0" borderId="6" applyNumberFormat="0" applyFill="0" applyProtection="0">
      <alignment horizontal="right" vertical="center"/>
    </xf>
    <xf numFmtId="0" fontId="70" fillId="26" borderId="0" applyNumberFormat="0" applyBorder="0" applyAlignment="0" applyProtection="0">
      <alignment vertical="center"/>
    </xf>
    <xf numFmtId="0" fontId="111" fillId="0" borderId="6" applyNumberFormat="0" applyFill="0" applyProtection="0">
      <alignment horizontal="center" vertical="center"/>
    </xf>
    <xf numFmtId="182" fontId="31" fillId="0" borderId="0" applyFont="0" applyFill="0" applyBorder="0" applyAlignment="0" applyProtection="0">
      <alignment vertical="center"/>
    </xf>
    <xf numFmtId="0" fontId="63" fillId="21" borderId="0" applyNumberFormat="0" applyBorder="0" applyAlignment="0" applyProtection="0">
      <alignment vertical="center"/>
    </xf>
    <xf numFmtId="0" fontId="86" fillId="0" borderId="0" applyNumberFormat="0" applyFill="0" applyBorder="0" applyAlignment="0" applyProtection="0">
      <alignment vertical="center"/>
    </xf>
    <xf numFmtId="9" fontId="31" fillId="0" borderId="0" applyFont="0" applyFill="0" applyBorder="0" applyAlignment="0" applyProtection="0">
      <alignment vertical="center"/>
    </xf>
    <xf numFmtId="0" fontId="125" fillId="0" borderId="38" applyNumberFormat="0" applyFill="0" applyAlignment="0" applyProtection="0">
      <alignment vertical="center"/>
    </xf>
    <xf numFmtId="0" fontId="118" fillId="0" borderId="0" applyNumberFormat="0" applyFill="0" applyBorder="0" applyAlignment="0" applyProtection="0">
      <alignment vertical="center"/>
    </xf>
    <xf numFmtId="0" fontId="0" fillId="22" borderId="0" applyNumberFormat="0" applyBorder="0" applyAlignment="0" applyProtection="0">
      <alignment vertical="center"/>
    </xf>
    <xf numFmtId="0" fontId="122" fillId="0" borderId="37" applyNumberFormat="0" applyFill="0" applyAlignment="0" applyProtection="0">
      <alignment vertical="center"/>
    </xf>
    <xf numFmtId="9" fontId="31" fillId="0" borderId="0" applyFont="0" applyFill="0" applyBorder="0" applyAlignment="0" applyProtection="0">
      <alignment vertical="center"/>
    </xf>
    <xf numFmtId="0" fontId="0" fillId="8" borderId="0" applyNumberFormat="0" applyBorder="0" applyAlignment="0" applyProtection="0">
      <alignment vertical="center"/>
    </xf>
    <xf numFmtId="0" fontId="31" fillId="0" borderId="0">
      <alignment vertical="center"/>
    </xf>
    <xf numFmtId="9" fontId="31" fillId="0" borderId="0" applyFont="0" applyFill="0" applyBorder="0" applyAlignment="0" applyProtection="0">
      <alignment vertical="center"/>
    </xf>
    <xf numFmtId="0" fontId="72" fillId="0" borderId="15" applyNumberFormat="0" applyFill="0" applyAlignment="0" applyProtection="0">
      <alignment vertical="center"/>
    </xf>
    <xf numFmtId="0" fontId="72" fillId="0" borderId="15" applyNumberFormat="0" applyFill="0" applyAlignment="0" applyProtection="0">
      <alignment vertical="center"/>
    </xf>
    <xf numFmtId="0" fontId="120" fillId="0" borderId="36" applyNumberFormat="0" applyFill="0" applyAlignment="0" applyProtection="0">
      <alignment vertical="center"/>
    </xf>
    <xf numFmtId="0" fontId="31" fillId="0" borderId="0">
      <alignment vertical="center"/>
    </xf>
    <xf numFmtId="203" fontId="123" fillId="0" borderId="0">
      <alignment vertical="center"/>
    </xf>
    <xf numFmtId="0" fontId="72" fillId="0" borderId="15" applyNumberFormat="0" applyFill="0" applyAlignment="0" applyProtection="0">
      <alignment vertical="center"/>
    </xf>
    <xf numFmtId="9" fontId="31" fillId="0" borderId="0" applyFont="0" applyFill="0" applyBorder="0" applyAlignment="0" applyProtection="0">
      <alignment vertical="center"/>
    </xf>
    <xf numFmtId="0" fontId="82" fillId="0" borderId="12">
      <alignment horizontal="left" vertical="center"/>
    </xf>
    <xf numFmtId="0" fontId="63" fillId="4" borderId="0" applyNumberFormat="0" applyBorder="0" applyAlignment="0" applyProtection="0">
      <alignment vertical="center"/>
    </xf>
    <xf numFmtId="0" fontId="68" fillId="5" borderId="0" applyNumberFormat="0" applyBorder="0" applyAlignment="0" applyProtection="0">
      <alignment vertical="center"/>
    </xf>
    <xf numFmtId="0" fontId="31" fillId="0" borderId="0">
      <alignment vertical="center"/>
    </xf>
    <xf numFmtId="0" fontId="63" fillId="21" borderId="0" applyNumberFormat="0" applyBorder="0" applyAlignment="0" applyProtection="0">
      <alignment vertical="center"/>
    </xf>
    <xf numFmtId="43" fontId="0" fillId="0" borderId="0" applyFont="0" applyFill="0" applyBorder="0" applyAlignment="0" applyProtection="0">
      <alignment vertical="center"/>
    </xf>
    <xf numFmtId="0" fontId="86" fillId="0" borderId="0" applyNumberFormat="0" applyFill="0" applyBorder="0" applyAlignment="0" applyProtection="0">
      <alignment vertical="center"/>
    </xf>
    <xf numFmtId="0" fontId="15" fillId="6" borderId="0" applyNumberFormat="0" applyBorder="0" applyAlignment="0" applyProtection="0">
      <alignment vertical="center"/>
    </xf>
    <xf numFmtId="0" fontId="8" fillId="0" borderId="0">
      <alignment vertical="center"/>
    </xf>
    <xf numFmtId="0" fontId="102" fillId="11" borderId="19" applyNumberFormat="0" applyAlignment="0" applyProtection="0">
      <alignment vertical="center"/>
    </xf>
    <xf numFmtId="0" fontId="68" fillId="25" borderId="0" applyNumberFormat="0" applyBorder="0" applyAlignment="0" applyProtection="0">
      <alignment vertical="center"/>
    </xf>
    <xf numFmtId="0" fontId="0" fillId="22" borderId="0" applyNumberFormat="0" applyBorder="0" applyAlignment="0" applyProtection="0">
      <alignment vertical="center"/>
    </xf>
    <xf numFmtId="0" fontId="70" fillId="8" borderId="0" applyNumberFormat="0" applyBorder="0" applyAlignment="0" applyProtection="0">
      <alignment vertical="center"/>
    </xf>
    <xf numFmtId="0" fontId="68" fillId="14" borderId="0" applyNumberFormat="0" applyBorder="0" applyAlignment="0" applyProtection="0">
      <alignment vertical="center"/>
    </xf>
    <xf numFmtId="40" fontId="135" fillId="60" borderId="35">
      <alignment horizontal="centerContinuous" vertical="center"/>
    </xf>
    <xf numFmtId="0" fontId="0" fillId="0" borderId="0">
      <alignment vertical="center"/>
    </xf>
    <xf numFmtId="0" fontId="117" fillId="23" borderId="1" applyNumberFormat="0" applyBorder="0" applyAlignment="0" applyProtection="0">
      <alignment vertical="center"/>
    </xf>
    <xf numFmtId="9" fontId="31" fillId="0" borderId="0" applyFont="0" applyFill="0" applyBorder="0" applyAlignment="0" applyProtection="0">
      <alignment vertical="center"/>
    </xf>
    <xf numFmtId="0" fontId="90" fillId="0" borderId="0" applyNumberFormat="0" applyFill="0" applyBorder="0" applyAlignment="0" applyProtection="0">
      <alignment vertical="center"/>
    </xf>
    <xf numFmtId="0" fontId="31" fillId="0" borderId="0">
      <alignment vertical="center"/>
    </xf>
    <xf numFmtId="0" fontId="78" fillId="0" borderId="20" applyNumberFormat="0" applyFill="0" applyAlignment="0" applyProtection="0">
      <alignment vertical="center"/>
    </xf>
    <xf numFmtId="0" fontId="87" fillId="0" borderId="25" applyNumberFormat="0" applyFill="0" applyAlignment="0" applyProtection="0">
      <alignment vertical="center"/>
    </xf>
    <xf numFmtId="178" fontId="123" fillId="0" borderId="0">
      <alignment vertical="center"/>
    </xf>
    <xf numFmtId="0" fontId="31" fillId="0" borderId="0"/>
    <xf numFmtId="0" fontId="31" fillId="0" borderId="0">
      <alignment vertical="center"/>
    </xf>
    <xf numFmtId="0" fontId="100" fillId="8" borderId="0" applyNumberFormat="0" applyBorder="0" applyAlignment="0" applyProtection="0">
      <alignment vertical="center"/>
    </xf>
    <xf numFmtId="0" fontId="96" fillId="28" borderId="0" applyNumberFormat="0" applyBorder="0" applyAlignment="0" applyProtection="0">
      <alignment vertical="center"/>
    </xf>
    <xf numFmtId="43" fontId="0" fillId="0" borderId="0" applyFont="0" applyFill="0" applyBorder="0" applyAlignment="0" applyProtection="0">
      <alignment vertical="center"/>
    </xf>
    <xf numFmtId="0" fontId="31" fillId="0" borderId="0">
      <alignment vertical="center"/>
    </xf>
    <xf numFmtId="0" fontId="72" fillId="0" borderId="15" applyNumberFormat="0" applyFill="0" applyAlignment="0" applyProtection="0">
      <alignment vertical="center"/>
    </xf>
    <xf numFmtId="0" fontId="82" fillId="0" borderId="12">
      <alignment horizontal="left" vertical="center"/>
    </xf>
    <xf numFmtId="0" fontId="0" fillId="22" borderId="0" applyNumberFormat="0" applyBorder="0" applyAlignment="0" applyProtection="0">
      <alignment vertical="center"/>
    </xf>
    <xf numFmtId="0" fontId="31" fillId="0" borderId="0">
      <alignment vertical="center"/>
    </xf>
    <xf numFmtId="0" fontId="87" fillId="0" borderId="25" applyNumberFormat="0" applyFill="0" applyAlignment="0" applyProtection="0">
      <alignment vertical="center"/>
    </xf>
    <xf numFmtId="0" fontId="68" fillId="57" borderId="0" applyNumberFormat="0" applyBorder="0" applyAlignment="0" applyProtection="0">
      <alignment vertical="center"/>
    </xf>
    <xf numFmtId="0" fontId="31" fillId="0" borderId="0">
      <alignment vertical="center"/>
    </xf>
    <xf numFmtId="0" fontId="91" fillId="0" borderId="27" applyNumberFormat="0" applyFill="0" applyAlignment="0" applyProtection="0">
      <alignment vertical="center"/>
    </xf>
    <xf numFmtId="0" fontId="0" fillId="14" borderId="0" applyNumberFormat="0" applyBorder="0" applyAlignment="0" applyProtection="0">
      <alignment vertical="center"/>
    </xf>
    <xf numFmtId="0" fontId="8" fillId="0" borderId="0">
      <alignment vertical="center"/>
    </xf>
    <xf numFmtId="0" fontId="0" fillId="26" borderId="0" applyNumberFormat="0" applyBorder="0" applyAlignment="0" applyProtection="0">
      <alignment vertical="center"/>
    </xf>
    <xf numFmtId="0" fontId="118" fillId="0" borderId="0" applyNumberFormat="0" applyFill="0" applyBorder="0" applyAlignment="0" applyProtection="0">
      <alignment vertical="center"/>
    </xf>
    <xf numFmtId="0" fontId="68" fillId="25" borderId="0" applyNumberFormat="0" applyBorder="0" applyAlignment="0" applyProtection="0">
      <alignment vertical="center"/>
    </xf>
    <xf numFmtId="0" fontId="102" fillId="11" borderId="19" applyNumberFormat="0" applyAlignment="0" applyProtection="0">
      <alignment vertical="center"/>
    </xf>
    <xf numFmtId="0" fontId="31" fillId="0" borderId="0">
      <alignment vertical="center"/>
    </xf>
    <xf numFmtId="0" fontId="96" fillId="28" borderId="0" applyNumberFormat="0" applyBorder="0" applyAlignment="0" applyProtection="0">
      <alignment vertical="center"/>
    </xf>
    <xf numFmtId="0" fontId="83" fillId="11" borderId="22" applyNumberFormat="0" applyAlignment="0" applyProtection="0">
      <alignment vertical="center"/>
    </xf>
    <xf numFmtId="0" fontId="88" fillId="21" borderId="26" applyNumberFormat="0" applyAlignment="0" applyProtection="0">
      <alignment vertical="center"/>
    </xf>
    <xf numFmtId="0" fontId="31" fillId="0" borderId="0">
      <alignment vertical="center"/>
    </xf>
    <xf numFmtId="0" fontId="79" fillId="0" borderId="21" applyNumberFormat="0" applyFill="0" applyAlignment="0" applyProtection="0">
      <alignment vertical="center"/>
    </xf>
    <xf numFmtId="0" fontId="79" fillId="0" borderId="21" applyNumberFormat="0" applyFill="0" applyAlignment="0" applyProtection="0">
      <alignment vertical="center"/>
    </xf>
    <xf numFmtId="0" fontId="79" fillId="0" borderId="21" applyNumberFormat="0" applyFill="0" applyAlignment="0" applyProtection="0">
      <alignment vertical="center"/>
    </xf>
    <xf numFmtId="0" fontId="95" fillId="22" borderId="0" applyNumberFormat="0" applyBorder="0" applyAlignment="0" applyProtection="0">
      <alignment vertical="center"/>
    </xf>
    <xf numFmtId="0" fontId="118" fillId="0" borderId="0" applyNumberFormat="0" applyFill="0" applyBorder="0" applyAlignment="0" applyProtection="0">
      <alignment vertical="center"/>
    </xf>
    <xf numFmtId="0" fontId="79" fillId="0" borderId="21" applyNumberFormat="0" applyFill="0" applyAlignment="0" applyProtection="0">
      <alignment vertical="center"/>
    </xf>
    <xf numFmtId="0" fontId="31" fillId="0" borderId="0">
      <alignment vertical="center"/>
    </xf>
    <xf numFmtId="0" fontId="68" fillId="14" borderId="0" applyNumberFormat="0" applyBorder="0" applyAlignment="0" applyProtection="0">
      <alignment vertical="center"/>
    </xf>
    <xf numFmtId="0" fontId="63" fillId="5" borderId="0" applyNumberFormat="0" applyBorder="0" applyAlignment="0" applyProtection="0">
      <alignment vertical="center"/>
    </xf>
    <xf numFmtId="0" fontId="87" fillId="0" borderId="25" applyNumberFormat="0" applyFill="0" applyAlignment="0" applyProtection="0">
      <alignment vertical="center"/>
    </xf>
    <xf numFmtId="192" fontId="31" fillId="0" borderId="0" applyFont="0" applyFill="0" applyBorder="0" applyAlignment="0" applyProtection="0">
      <alignment vertical="center"/>
    </xf>
    <xf numFmtId="0" fontId="31" fillId="58" borderId="0" applyNumberFormat="0" applyFont="0" applyBorder="0" applyAlignment="0" applyProtection="0">
      <alignment vertical="center"/>
    </xf>
    <xf numFmtId="0" fontId="94" fillId="0" borderId="0">
      <alignment vertical="center"/>
    </xf>
    <xf numFmtId="0" fontId="95" fillId="22" borderId="0" applyNumberFormat="0" applyBorder="0" applyAlignment="0" applyProtection="0">
      <alignment vertical="center"/>
    </xf>
    <xf numFmtId="14" fontId="93" fillId="0" borderId="0">
      <alignment horizontal="center" vertical="center" wrapText="1"/>
      <protection locked="0"/>
    </xf>
    <xf numFmtId="0" fontId="31" fillId="0" borderId="0">
      <alignment vertical="center"/>
    </xf>
    <xf numFmtId="0" fontId="66" fillId="0" borderId="6" applyNumberFormat="0" applyFill="0" applyProtection="0">
      <alignment horizontal="right" vertical="center"/>
    </xf>
    <xf numFmtId="15" fontId="77" fillId="0" borderId="0">
      <alignment vertical="center"/>
    </xf>
    <xf numFmtId="9" fontId="31" fillId="0" borderId="0" applyFont="0" applyFill="0" applyBorder="0" applyAlignment="0" applyProtection="0">
      <alignment vertical="center"/>
    </xf>
    <xf numFmtId="0" fontId="66" fillId="0" borderId="6" applyNumberFormat="0" applyFill="0" applyProtection="0">
      <alignment horizontal="right" vertical="center"/>
    </xf>
    <xf numFmtId="0" fontId="94" fillId="0" borderId="0">
      <alignment vertical="center"/>
    </xf>
    <xf numFmtId="0" fontId="76" fillId="14" borderId="19" applyNumberFormat="0" applyAlignment="0" applyProtection="0">
      <alignment vertical="center"/>
    </xf>
    <xf numFmtId="0" fontId="63" fillId="4" borderId="0" applyNumberFormat="0" applyBorder="0" applyAlignment="0" applyProtection="0">
      <alignment vertical="center"/>
    </xf>
    <xf numFmtId="0" fontId="129" fillId="0" borderId="0" applyNumberFormat="0" applyFill="0" applyBorder="0" applyAlignment="0" applyProtection="0">
      <alignment vertical="top"/>
      <protection locked="0"/>
    </xf>
    <xf numFmtId="0" fontId="78" fillId="0" borderId="0" applyNumberFormat="0" applyFill="0" applyBorder="0" applyAlignment="0" applyProtection="0">
      <alignment vertical="center"/>
    </xf>
    <xf numFmtId="0" fontId="133" fillId="0" borderId="0" applyNumberFormat="0" applyFill="0" applyBorder="0" applyAlignment="0" applyProtection="0">
      <alignment vertical="top"/>
      <protection locked="0"/>
    </xf>
    <xf numFmtId="0" fontId="31" fillId="0" borderId="0">
      <alignment vertical="center"/>
    </xf>
    <xf numFmtId="0" fontId="94" fillId="0" borderId="0">
      <alignment vertical="center"/>
    </xf>
    <xf numFmtId="0" fontId="95" fillId="22" borderId="0" applyNumberFormat="0" applyBorder="0" applyAlignment="0" applyProtection="0">
      <alignment vertical="center"/>
    </xf>
    <xf numFmtId="0" fontId="117" fillId="23" borderId="1" applyNumberFormat="0" applyBorder="0" applyAlignment="0" applyProtection="0">
      <alignment vertical="center"/>
    </xf>
    <xf numFmtId="0" fontId="97" fillId="22" borderId="0" applyNumberFormat="0" applyBorder="0" applyAlignment="0" applyProtection="0">
      <alignment vertical="center"/>
    </xf>
    <xf numFmtId="9" fontId="31" fillId="0" borderId="0" applyFont="0" applyFill="0" applyBorder="0" applyAlignment="0" applyProtection="0">
      <alignment vertical="center"/>
    </xf>
    <xf numFmtId="9" fontId="31" fillId="0" borderId="0" applyFont="0" applyFill="0" applyBorder="0" applyAlignment="0" applyProtection="0">
      <alignment vertical="center"/>
    </xf>
    <xf numFmtId="0" fontId="87" fillId="0" borderId="25" applyNumberFormat="0" applyFill="0" applyAlignment="0" applyProtection="0">
      <alignment vertical="center"/>
    </xf>
    <xf numFmtId="0" fontId="63" fillId="5" borderId="0" applyNumberFormat="0" applyBorder="0" applyAlignment="0" applyProtection="0">
      <alignment vertical="center"/>
    </xf>
    <xf numFmtId="49" fontId="31" fillId="0" borderId="0" applyFont="0" applyFill="0" applyBorder="0" applyAlignment="0" applyProtection="0">
      <alignment vertical="center"/>
    </xf>
    <xf numFmtId="0" fontId="96" fillId="28" borderId="0" applyNumberFormat="0" applyBorder="0" applyAlignment="0" applyProtection="0">
      <alignment vertical="center"/>
    </xf>
    <xf numFmtId="0" fontId="63" fillId="11" borderId="0" applyNumberFormat="0" applyBorder="0" applyAlignment="0" applyProtection="0">
      <alignment vertical="center"/>
    </xf>
    <xf numFmtId="0" fontId="96" fillId="28" borderId="0" applyNumberFormat="0" applyBorder="0" applyAlignment="0" applyProtection="0">
      <alignment vertical="center"/>
    </xf>
    <xf numFmtId="0" fontId="31" fillId="0" borderId="0">
      <alignment vertical="center"/>
    </xf>
    <xf numFmtId="0" fontId="63" fillId="27" borderId="0" applyNumberFormat="0" applyBorder="0" applyAlignment="0" applyProtection="0">
      <alignment vertical="center"/>
    </xf>
    <xf numFmtId="0" fontId="68" fillId="28" borderId="0" applyNumberFormat="0" applyBorder="0" applyAlignment="0" applyProtection="0">
      <alignment vertical="center"/>
    </xf>
    <xf numFmtId="0" fontId="31" fillId="0" borderId="0">
      <alignment vertical="center"/>
    </xf>
    <xf numFmtId="0" fontId="66" fillId="0" borderId="6" applyNumberFormat="0" applyFill="0" applyProtection="0">
      <alignment horizontal="right" vertical="center"/>
    </xf>
    <xf numFmtId="0" fontId="15" fillId="6" borderId="0" applyNumberFormat="0" applyBorder="0" applyAlignment="0" applyProtection="0">
      <alignment vertical="center"/>
    </xf>
    <xf numFmtId="0" fontId="63" fillId="16" borderId="0" applyNumberFormat="0" applyBorder="0" applyAlignment="0" applyProtection="0">
      <alignment vertical="center"/>
    </xf>
    <xf numFmtId="0" fontId="0" fillId="7" borderId="0" applyNumberFormat="0" applyBorder="0" applyAlignment="0" applyProtection="0">
      <alignment vertical="center"/>
    </xf>
    <xf numFmtId="9" fontId="31" fillId="0" borderId="0" applyFont="0" applyFill="0" applyBorder="0" applyAlignment="0" applyProtection="0">
      <alignment vertical="center"/>
    </xf>
    <xf numFmtId="0" fontId="95" fillId="7" borderId="0" applyNumberFormat="0" applyBorder="0" applyAlignment="0" applyProtection="0">
      <alignment vertical="center"/>
    </xf>
    <xf numFmtId="0" fontId="0" fillId="0" borderId="0">
      <alignment vertical="center"/>
    </xf>
    <xf numFmtId="0" fontId="63" fillId="14" borderId="0" applyNumberFormat="0" applyBorder="0" applyAlignment="0" applyProtection="0">
      <alignment vertical="center"/>
    </xf>
    <xf numFmtId="0" fontId="101" fillId="0" borderId="29">
      <alignment horizontal="center" vertical="center"/>
    </xf>
    <xf numFmtId="9" fontId="31" fillId="0" borderId="0" applyFont="0" applyFill="0" applyBorder="0" applyAlignment="0" applyProtection="0">
      <alignment vertical="center"/>
    </xf>
    <xf numFmtId="0" fontId="63" fillId="4" borderId="0" applyNumberFormat="0" applyBorder="0" applyAlignment="0" applyProtection="0">
      <alignment vertical="center"/>
    </xf>
    <xf numFmtId="0" fontId="78" fillId="0" borderId="0" applyNumberFormat="0" applyFill="0" applyBorder="0" applyAlignment="0" applyProtection="0">
      <alignment vertical="center"/>
    </xf>
    <xf numFmtId="0" fontId="68" fillId="28" borderId="0" applyNumberFormat="0" applyBorder="0" applyAlignment="0" applyProtection="0">
      <alignment vertical="center"/>
    </xf>
  </cellStyleXfs>
  <cellXfs count="527">
    <xf numFmtId="0" fontId="0" fillId="0" borderId="0" xfId="0" applyAlignment="1"/>
    <xf numFmtId="0" fontId="1" fillId="0" borderId="0" xfId="0" applyFont="1" applyFill="1" applyBorder="1" applyAlignment="1">
      <alignment vertical="center"/>
    </xf>
    <xf numFmtId="0" fontId="2" fillId="0" borderId="0" xfId="262" applyFont="1" applyFill="1" applyBorder="1" applyAlignment="1">
      <alignment horizontal="center" vertical="center"/>
    </xf>
    <xf numFmtId="0" fontId="3" fillId="0" borderId="1" xfId="262" applyFont="1" applyFill="1" applyBorder="1" applyAlignment="1">
      <alignment horizontal="center" vertical="center"/>
    </xf>
    <xf numFmtId="0" fontId="4" fillId="0" borderId="1" xfId="0" applyFont="1" applyFill="1" applyBorder="1" applyAlignment="1">
      <alignment horizontal="center" vertical="center"/>
    </xf>
    <xf numFmtId="0" fontId="5" fillId="0" borderId="1" xfId="262" applyFont="1" applyFill="1" applyBorder="1" applyAlignment="1">
      <alignment horizontal="center" vertical="center"/>
    </xf>
    <xf numFmtId="0" fontId="5" fillId="0" borderId="1" xfId="262" applyFont="1" applyFill="1" applyBorder="1" applyAlignment="1">
      <alignment horizontal="left" vertical="top" wrapText="1"/>
    </xf>
    <xf numFmtId="0" fontId="5" fillId="0" borderId="1" xfId="262" applyFont="1" applyFill="1" applyBorder="1" applyAlignment="1">
      <alignment horizontal="center" vertical="center" wrapText="1"/>
    </xf>
    <xf numFmtId="0" fontId="1" fillId="0" borderId="1" xfId="0" applyNumberFormat="1" applyFont="1" applyFill="1" applyBorder="1" applyAlignment="1">
      <alignment vertical="center" wrapText="1"/>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0" fontId="6" fillId="0" borderId="0" xfId="539" applyFont="1" applyFill="1" applyBorder="1" applyAlignment="1">
      <alignment vertical="center"/>
    </xf>
    <xf numFmtId="0" fontId="7" fillId="0" borderId="0" xfId="197" applyFont="1" applyFill="1" applyAlignment="1" applyProtection="1">
      <alignment vertical="center" wrapText="1"/>
    </xf>
    <xf numFmtId="0" fontId="8" fillId="0" borderId="0" xfId="539" applyFont="1" applyFill="1" applyBorder="1" applyAlignment="1">
      <alignment vertical="center" wrapText="1"/>
    </xf>
    <xf numFmtId="0" fontId="8" fillId="0" borderId="0" xfId="539" applyFont="1" applyFill="1" applyBorder="1" applyAlignment="1">
      <alignment horizontal="left" vertical="top"/>
    </xf>
    <xf numFmtId="0" fontId="8" fillId="0" borderId="0" xfId="539" applyFont="1" applyFill="1" applyBorder="1" applyAlignment="1">
      <alignment horizontal="center" vertical="center"/>
    </xf>
    <xf numFmtId="0" fontId="8" fillId="0" borderId="0" xfId="539" applyFont="1" applyFill="1" applyBorder="1" applyAlignment="1">
      <alignment horizontal="center" vertical="center" wrapText="1"/>
    </xf>
    <xf numFmtId="0" fontId="8" fillId="0" borderId="0" xfId="539" applyFont="1" applyFill="1" applyBorder="1" applyAlignment="1">
      <alignment vertical="center"/>
    </xf>
    <xf numFmtId="0" fontId="9" fillId="0" borderId="0" xfId="539" applyNumberFormat="1" applyFont="1" applyFill="1" applyBorder="1" applyAlignment="1" applyProtection="1">
      <alignment horizontal="center" vertical="center"/>
    </xf>
    <xf numFmtId="0" fontId="0" fillId="0" borderId="0" xfId="539" applyNumberFormat="1" applyFont="1" applyFill="1" applyBorder="1" applyAlignment="1" applyProtection="1">
      <alignment horizontal="left" vertical="center" wrapText="1"/>
    </xf>
    <xf numFmtId="0" fontId="10" fillId="0" borderId="1" xfId="617" applyFont="1" applyFill="1" applyBorder="1" applyAlignment="1">
      <alignment horizontal="center" vertical="center" wrapText="1"/>
    </xf>
    <xf numFmtId="0" fontId="11" fillId="0" borderId="1" xfId="617" applyFont="1" applyFill="1" applyBorder="1" applyAlignment="1">
      <alignment horizontal="center" vertical="center" wrapText="1"/>
    </xf>
    <xf numFmtId="0" fontId="11" fillId="0" borderId="1" xfId="617" applyFont="1" applyFill="1" applyBorder="1" applyAlignment="1">
      <alignment horizontal="center" vertical="top" wrapText="1"/>
    </xf>
    <xf numFmtId="0" fontId="12" fillId="0" borderId="2" xfId="197" applyFont="1" applyFill="1" applyBorder="1" applyAlignment="1" applyProtection="1">
      <alignment horizontal="center" vertical="center" wrapText="1"/>
    </xf>
    <xf numFmtId="0" fontId="12" fillId="0" borderId="3" xfId="197" applyFont="1" applyFill="1" applyBorder="1" applyAlignment="1" applyProtection="1">
      <alignment horizontal="center" vertical="center" wrapText="1"/>
    </xf>
    <xf numFmtId="0" fontId="13" fillId="0" borderId="4" xfId="197" applyFont="1" applyFill="1" applyBorder="1" applyAlignment="1" applyProtection="1">
      <alignment horizontal="center" vertical="center" wrapText="1"/>
    </xf>
    <xf numFmtId="0" fontId="13" fillId="0" borderId="4" xfId="197" applyFont="1" applyFill="1" applyBorder="1" applyAlignment="1" applyProtection="1">
      <alignment horizontal="left" vertical="center" wrapText="1"/>
    </xf>
    <xf numFmtId="49" fontId="14" fillId="0" borderId="4" xfId="518" applyNumberFormat="1" applyFont="1" applyFill="1" applyBorder="1" applyAlignment="1">
      <alignment horizontal="center" vertical="center" wrapText="1"/>
    </xf>
    <xf numFmtId="49" fontId="14" fillId="0" borderId="1" xfId="518" applyNumberFormat="1" applyFont="1" applyFill="1" applyBorder="1" applyAlignment="1">
      <alignment horizontal="left" vertical="center" wrapText="1"/>
    </xf>
    <xf numFmtId="0" fontId="13" fillId="0" borderId="5" xfId="197" applyFont="1" applyFill="1" applyBorder="1" applyAlignment="1" applyProtection="1">
      <alignment horizontal="center" vertical="center" wrapText="1"/>
    </xf>
    <xf numFmtId="0" fontId="13" fillId="0" borderId="5" xfId="197" applyFont="1" applyFill="1" applyBorder="1" applyAlignment="1" applyProtection="1">
      <alignment horizontal="left" vertical="center" wrapText="1"/>
    </xf>
    <xf numFmtId="49" fontId="14" fillId="0" borderId="5" xfId="518" applyNumberFormat="1" applyFont="1" applyFill="1" applyBorder="1" applyAlignment="1">
      <alignment horizontal="center" vertical="center" wrapText="1"/>
    </xf>
    <xf numFmtId="49" fontId="14" fillId="0" borderId="6" xfId="518" applyNumberFormat="1" applyFont="1" applyFill="1" applyBorder="1" applyAlignment="1">
      <alignment horizontal="left" vertical="center" wrapText="1"/>
    </xf>
    <xf numFmtId="49" fontId="14" fillId="0" borderId="6" xfId="518" applyNumberFormat="1" applyFont="1" applyFill="1" applyBorder="1" applyAlignment="1">
      <alignment horizontal="center" vertical="center" wrapText="1"/>
    </xf>
    <xf numFmtId="49" fontId="14" fillId="0" borderId="1" xfId="518" applyNumberFormat="1" applyFont="1" applyFill="1" applyBorder="1" applyAlignment="1">
      <alignment vertical="center" wrapText="1"/>
    </xf>
    <xf numFmtId="0" fontId="13" fillId="0" borderId="1" xfId="197" applyFont="1" applyFill="1" applyBorder="1" applyAlignment="1" applyProtection="1">
      <alignment horizontal="center" vertical="center" wrapText="1"/>
    </xf>
    <xf numFmtId="0" fontId="13" fillId="0" borderId="1" xfId="197" applyFont="1" applyFill="1" applyBorder="1" applyAlignment="1" applyProtection="1">
      <alignment horizontal="left" vertical="center" wrapText="1"/>
    </xf>
    <xf numFmtId="49" fontId="14" fillId="0" borderId="1" xfId="518" applyNumberFormat="1" applyFont="1" applyFill="1" applyBorder="1" applyAlignment="1">
      <alignment horizontal="center" vertical="center" wrapText="1"/>
    </xf>
    <xf numFmtId="49" fontId="15" fillId="0" borderId="4" xfId="518" applyNumberFormat="1" applyFont="1" applyFill="1" applyBorder="1" applyAlignment="1">
      <alignment horizontal="center" vertical="center" wrapText="1"/>
    </xf>
    <xf numFmtId="49" fontId="15" fillId="0" borderId="1" xfId="518" applyNumberFormat="1" applyFont="1" applyFill="1" applyBorder="1" applyAlignment="1">
      <alignment horizontal="left" vertical="center" wrapText="1"/>
    </xf>
    <xf numFmtId="49" fontId="15" fillId="0" borderId="5" xfId="518" applyNumberFormat="1" applyFont="1" applyFill="1" applyBorder="1" applyAlignment="1">
      <alignment horizontal="center" vertical="center" wrapText="1"/>
    </xf>
    <xf numFmtId="49" fontId="15" fillId="0" borderId="6" xfId="518" applyNumberFormat="1" applyFont="1" applyFill="1" applyBorder="1" applyAlignment="1">
      <alignment horizontal="center" vertical="center" wrapText="1"/>
    </xf>
    <xf numFmtId="0" fontId="13" fillId="0" borderId="6" xfId="197" applyFont="1" applyFill="1" applyBorder="1" applyAlignment="1" applyProtection="1">
      <alignment horizontal="center" vertical="center" wrapText="1"/>
    </xf>
    <xf numFmtId="0" fontId="13" fillId="0" borderId="6" xfId="197" applyFont="1" applyFill="1" applyBorder="1" applyAlignment="1" applyProtection="1">
      <alignment horizontal="left" vertical="center" wrapText="1"/>
    </xf>
    <xf numFmtId="0" fontId="12" fillId="0" borderId="7" xfId="197" applyFont="1" applyFill="1" applyBorder="1" applyAlignment="1" applyProtection="1">
      <alignment horizontal="center" vertical="center" wrapText="1"/>
    </xf>
    <xf numFmtId="0" fontId="16" fillId="0" borderId="0" xfId="0" applyFont="1" applyFill="1" applyBorder="1" applyAlignment="1">
      <alignment vertical="center"/>
    </xf>
    <xf numFmtId="0" fontId="14" fillId="0" borderId="0" xfId="0" applyFont="1" applyFill="1" applyBorder="1" applyAlignment="1">
      <alignment vertical="center"/>
    </xf>
    <xf numFmtId="0" fontId="17" fillId="0" borderId="0" xfId="0" applyFont="1" applyFill="1" applyBorder="1" applyAlignment="1">
      <alignment vertical="center"/>
    </xf>
    <xf numFmtId="0" fontId="2" fillId="0" borderId="0" xfId="0" applyFont="1" applyFill="1" applyBorder="1" applyAlignment="1">
      <alignment horizontal="center" vertical="center"/>
    </xf>
    <xf numFmtId="0" fontId="18" fillId="0" borderId="0" xfId="0" applyFont="1" applyFill="1" applyBorder="1" applyAlignment="1">
      <alignment horizontal="center" vertical="center"/>
    </xf>
    <xf numFmtId="0" fontId="19" fillId="0" borderId="0" xfId="0" applyFont="1" applyFill="1" applyBorder="1" applyAlignment="1">
      <alignment horizontal="right" vertical="center"/>
    </xf>
    <xf numFmtId="0" fontId="20" fillId="0" borderId="1" xfId="0" applyFont="1" applyFill="1" applyBorder="1" applyAlignment="1">
      <alignment horizontal="center" vertical="center"/>
    </xf>
    <xf numFmtId="0" fontId="20" fillId="0" borderId="1" xfId="0" applyFont="1" applyFill="1" applyBorder="1" applyAlignment="1">
      <alignment horizontal="center" vertical="center" wrapText="1"/>
    </xf>
    <xf numFmtId="0" fontId="21" fillId="0" borderId="1" xfId="0" applyFont="1" applyFill="1" applyBorder="1" applyAlignment="1">
      <alignment horizontal="center" vertical="center"/>
    </xf>
    <xf numFmtId="0" fontId="21" fillId="0" borderId="1" xfId="0" applyFont="1" applyFill="1" applyBorder="1" applyAlignment="1">
      <alignment horizontal="center" vertical="center" wrapText="1"/>
    </xf>
    <xf numFmtId="188" fontId="21" fillId="0" borderId="1" xfId="0" applyNumberFormat="1" applyFont="1" applyFill="1" applyBorder="1" applyAlignment="1">
      <alignment horizontal="left" vertical="center" wrapText="1"/>
    </xf>
    <xf numFmtId="188" fontId="21" fillId="0" borderId="1" xfId="0" applyNumberFormat="1" applyFont="1" applyFill="1" applyBorder="1" applyAlignment="1">
      <alignment horizontal="center" vertical="center" wrapText="1"/>
    </xf>
    <xf numFmtId="0" fontId="22" fillId="0" borderId="0" xfId="0" applyFont="1" applyFill="1" applyBorder="1" applyAlignment="1">
      <alignment horizontal="left" vertical="center" wrapText="1"/>
    </xf>
    <xf numFmtId="0" fontId="23" fillId="0" borderId="0" xfId="738" applyFont="1" applyFill="1" applyBorder="1" applyAlignment="1">
      <alignment horizontal="left" vertical="center" wrapText="1"/>
    </xf>
    <xf numFmtId="0" fontId="19" fillId="0" borderId="0" xfId="0" applyFont="1" applyFill="1" applyBorder="1" applyAlignment="1">
      <alignment horizontal="left" vertical="center"/>
    </xf>
    <xf numFmtId="0" fontId="21" fillId="0" borderId="0" xfId="0" applyFont="1" applyFill="1" applyBorder="1" applyAlignment="1">
      <alignment vertical="center"/>
    </xf>
    <xf numFmtId="0" fontId="20" fillId="0" borderId="1" xfId="0" applyFont="1" applyFill="1" applyBorder="1" applyAlignment="1">
      <alignment vertical="center"/>
    </xf>
    <xf numFmtId="0" fontId="24" fillId="0" borderId="1" xfId="0" applyFont="1" applyFill="1" applyBorder="1" applyAlignment="1">
      <alignment vertical="center" wrapText="1"/>
    </xf>
    <xf numFmtId="0" fontId="21" fillId="0" borderId="1" xfId="0" applyFont="1" applyFill="1" applyBorder="1" applyAlignment="1">
      <alignment horizontal="left" vertical="center"/>
    </xf>
    <xf numFmtId="0" fontId="25" fillId="0" borderId="1" xfId="0" applyFont="1" applyFill="1" applyBorder="1" applyAlignment="1">
      <alignment vertical="center" wrapText="1"/>
    </xf>
    <xf numFmtId="0" fontId="20" fillId="0" borderId="1" xfId="0" applyFont="1" applyFill="1" applyBorder="1" applyAlignment="1">
      <alignment horizontal="left" vertical="center"/>
    </xf>
    <xf numFmtId="188" fontId="21" fillId="0" borderId="1" xfId="0" applyNumberFormat="1" applyFont="1" applyFill="1" applyBorder="1" applyAlignment="1">
      <alignment horizontal="right" vertical="center" wrapText="1"/>
    </xf>
    <xf numFmtId="0" fontId="26" fillId="0" borderId="0" xfId="0" applyFont="1" applyFill="1" applyBorder="1" applyAlignment="1">
      <alignment vertical="center"/>
    </xf>
    <xf numFmtId="0" fontId="27" fillId="0" borderId="0" xfId="0" applyFont="1" applyFill="1" applyBorder="1" applyAlignment="1">
      <alignment vertical="center"/>
    </xf>
    <xf numFmtId="0" fontId="28" fillId="0" borderId="0" xfId="0" applyFont="1" applyFill="1" applyBorder="1" applyAlignment="1">
      <alignment vertical="center"/>
    </xf>
    <xf numFmtId="0" fontId="2" fillId="0" borderId="0" xfId="0" applyFont="1" applyFill="1" applyBorder="1" applyAlignment="1">
      <alignment horizontal="center" vertical="center" wrapText="1"/>
    </xf>
    <xf numFmtId="0" fontId="21" fillId="0" borderId="0" xfId="0" applyFont="1" applyFill="1" applyBorder="1" applyAlignment="1">
      <alignment horizontal="right" vertical="center" wrapText="1"/>
    </xf>
    <xf numFmtId="0" fontId="20" fillId="0" borderId="1" xfId="0" applyFont="1" applyFill="1" applyBorder="1" applyAlignment="1">
      <alignment horizontal="left" vertical="center" wrapText="1"/>
    </xf>
    <xf numFmtId="4" fontId="21" fillId="0" borderId="1" xfId="0" applyNumberFormat="1" applyFont="1" applyFill="1" applyBorder="1" applyAlignment="1">
      <alignment horizontal="right" vertical="center" wrapText="1"/>
    </xf>
    <xf numFmtId="0" fontId="21" fillId="0" borderId="1" xfId="0" applyFont="1" applyFill="1" applyBorder="1" applyAlignment="1">
      <alignment horizontal="left" vertical="center" wrapText="1"/>
    </xf>
    <xf numFmtId="0" fontId="22" fillId="0" borderId="0" xfId="0" applyFont="1" applyFill="1" applyBorder="1" applyAlignment="1">
      <alignment vertical="center" wrapText="1"/>
    </xf>
    <xf numFmtId="0" fontId="19" fillId="0" borderId="0" xfId="0" applyFont="1" applyFill="1" applyBorder="1" applyAlignment="1">
      <alignment vertical="center" wrapText="1"/>
    </xf>
    <xf numFmtId="0" fontId="21" fillId="0" borderId="0" xfId="0" applyFont="1" applyFill="1" applyBorder="1" applyAlignment="1">
      <alignment vertical="center" wrapText="1"/>
    </xf>
    <xf numFmtId="0" fontId="21" fillId="0" borderId="1" xfId="0" applyFont="1" applyFill="1" applyBorder="1" applyAlignment="1">
      <alignment vertical="center" wrapText="1"/>
    </xf>
    <xf numFmtId="4" fontId="21" fillId="0" borderId="1" xfId="0" applyNumberFormat="1" applyFont="1" applyFill="1" applyBorder="1" applyAlignment="1">
      <alignment vertical="center" wrapText="1"/>
    </xf>
    <xf numFmtId="0" fontId="29" fillId="0" borderId="0" xfId="0" applyFont="1" applyFill="1" applyBorder="1" applyAlignment="1">
      <alignment horizontal="left" vertical="center" wrapText="1"/>
    </xf>
    <xf numFmtId="0" fontId="28" fillId="0" borderId="0" xfId="0" applyFont="1" applyFill="1" applyBorder="1" applyAlignment="1">
      <alignment vertical="center" wrapText="1"/>
    </xf>
    <xf numFmtId="0" fontId="19" fillId="0" borderId="0" xfId="0" applyFont="1" applyFill="1" applyBorder="1" applyAlignment="1">
      <alignment horizontal="right" vertical="center" wrapText="1"/>
    </xf>
    <xf numFmtId="0" fontId="30" fillId="0" borderId="0" xfId="738" applyFont="1" applyFill="1" applyBorder="1" applyAlignment="1">
      <alignment vertical="center" wrapText="1"/>
    </xf>
    <xf numFmtId="4" fontId="25" fillId="0" borderId="1" xfId="0" applyNumberFormat="1" applyFont="1" applyFill="1" applyBorder="1" applyAlignment="1">
      <alignment vertical="center" wrapText="1"/>
    </xf>
    <xf numFmtId="0" fontId="11" fillId="0" borderId="0" xfId="0" applyFont="1" applyFill="1" applyBorder="1" applyAlignment="1">
      <alignment vertical="center"/>
    </xf>
    <xf numFmtId="0" fontId="15" fillId="0" borderId="0" xfId="0" applyFont="1" applyFill="1" applyBorder="1" applyAlignment="1">
      <alignment vertical="center"/>
    </xf>
    <xf numFmtId="0" fontId="24" fillId="0" borderId="1" xfId="0" applyFont="1" applyFill="1" applyBorder="1" applyAlignment="1">
      <alignment horizontal="center" vertical="center" wrapText="1"/>
    </xf>
    <xf numFmtId="0" fontId="25" fillId="0" borderId="1" xfId="0" applyFont="1" applyFill="1" applyBorder="1" applyAlignment="1">
      <alignment horizontal="left" vertical="center" wrapText="1"/>
    </xf>
    <xf numFmtId="0" fontId="31" fillId="0" borderId="0" xfId="0" applyFont="1" applyFill="1" applyBorder="1" applyAlignment="1">
      <alignment horizontal="left" vertical="center" wrapText="1"/>
    </xf>
    <xf numFmtId="0" fontId="31" fillId="0" borderId="0" xfId="0" applyFont="1" applyFill="1" applyBorder="1" applyAlignment="1">
      <alignment vertical="center" wrapText="1"/>
    </xf>
    <xf numFmtId="0" fontId="2" fillId="0" borderId="0" xfId="1316" applyNumberFormat="1" applyFont="1" applyFill="1" applyAlignment="1" applyProtection="1">
      <alignment horizontal="center" vertical="center" wrapText="1"/>
    </xf>
    <xf numFmtId="0" fontId="31" fillId="0" borderId="0" xfId="1316" applyFill="1" applyAlignment="1"/>
    <xf numFmtId="0" fontId="31" fillId="0" borderId="0" xfId="1316" applyAlignment="1"/>
    <xf numFmtId="0" fontId="31" fillId="0" borderId="0" xfId="1316" applyAlignment="1">
      <alignment horizontal="right" vertical="center"/>
    </xf>
    <xf numFmtId="0" fontId="2" fillId="0" borderId="0" xfId="1316" applyNumberFormat="1" applyFont="1" applyFill="1" applyAlignment="1" applyProtection="1">
      <alignment horizontal="right" vertical="center" wrapText="1"/>
    </xf>
    <xf numFmtId="0" fontId="11" fillId="0" borderId="0" xfId="576" applyFont="1" applyAlignment="1" applyProtection="1">
      <alignment horizontal="left" vertical="center"/>
    </xf>
    <xf numFmtId="191" fontId="32" fillId="0" borderId="0" xfId="576" applyNumberFormat="1" applyFont="1" applyAlignment="1">
      <alignment horizontal="right" vertical="center"/>
    </xf>
    <xf numFmtId="0" fontId="32" fillId="0" borderId="0" xfId="576" applyFont="1" applyAlignment="1">
      <alignment horizontal="right" vertical="center"/>
    </xf>
    <xf numFmtId="181" fontId="32" fillId="0" borderId="0" xfId="576" applyNumberFormat="1" applyFont="1" applyFill="1" applyBorder="1" applyAlignment="1" applyProtection="1">
      <alignment horizontal="right" vertical="center"/>
    </xf>
    <xf numFmtId="2" fontId="24" fillId="0" borderId="1" xfId="1129" applyNumberFormat="1" applyFont="1" applyFill="1" applyBorder="1" applyAlignment="1" applyProtection="1">
      <alignment horizontal="center" vertical="center" wrapText="1"/>
    </xf>
    <xf numFmtId="202" fontId="24" fillId="0" borderId="1" xfId="956" applyNumberFormat="1" applyFont="1" applyBorder="1" applyAlignment="1">
      <alignment horizontal="center" vertical="center" wrapText="1"/>
    </xf>
    <xf numFmtId="0" fontId="31" fillId="0" borderId="0" xfId="560" applyAlignment="1">
      <alignment horizontal="center" vertical="center"/>
    </xf>
    <xf numFmtId="49" fontId="24" fillId="0" borderId="1" xfId="1127" applyNumberFormat="1" applyFont="1" applyFill="1" applyBorder="1" applyAlignment="1" applyProtection="1">
      <alignment horizontal="left" vertical="center"/>
    </xf>
    <xf numFmtId="196" fontId="24" fillId="0" borderId="1" xfId="17" applyNumberFormat="1" applyFont="1" applyFill="1" applyBorder="1" applyAlignment="1">
      <alignment horizontal="right" vertical="center" wrapText="1"/>
    </xf>
    <xf numFmtId="184" fontId="24" fillId="0" borderId="1" xfId="27" applyNumberFormat="1" applyFont="1" applyFill="1" applyBorder="1" applyAlignment="1">
      <alignment horizontal="right" vertical="center" wrapText="1"/>
    </xf>
    <xf numFmtId="49" fontId="25" fillId="0" borderId="1" xfId="1127" applyNumberFormat="1" applyFont="1" applyFill="1" applyBorder="1" applyAlignment="1" applyProtection="1">
      <alignment horizontal="left" vertical="center"/>
    </xf>
    <xf numFmtId="196" fontId="25" fillId="0" borderId="1" xfId="17" applyNumberFormat="1" applyFont="1" applyFill="1" applyBorder="1" applyAlignment="1">
      <alignment horizontal="right" vertical="center" wrapText="1"/>
    </xf>
    <xf numFmtId="184" fontId="25" fillId="0" borderId="1" xfId="27" applyNumberFormat="1" applyFont="1" applyFill="1" applyBorder="1" applyAlignment="1">
      <alignment horizontal="right" vertical="center" wrapText="1"/>
    </xf>
    <xf numFmtId="196" fontId="25" fillId="0" borderId="1" xfId="17" applyNumberFormat="1" applyFont="1" applyFill="1" applyBorder="1" applyAlignment="1" applyProtection="1">
      <alignment horizontal="right" vertical="center" wrapText="1"/>
    </xf>
    <xf numFmtId="49" fontId="24" fillId="0" borderId="1" xfId="738" applyNumberFormat="1" applyFont="1" applyFill="1" applyBorder="1" applyAlignment="1" applyProtection="1">
      <alignment horizontal="distributed" vertical="center"/>
    </xf>
    <xf numFmtId="49" fontId="24" fillId="0" borderId="1" xfId="738" applyNumberFormat="1" applyFont="1" applyFill="1" applyBorder="1" applyAlignment="1" applyProtection="1">
      <alignment horizontal="left" vertical="center"/>
    </xf>
    <xf numFmtId="196" fontId="31" fillId="0" borderId="0" xfId="1316" applyNumberFormat="1" applyAlignment="1">
      <alignment horizontal="right" vertical="center"/>
    </xf>
    <xf numFmtId="0" fontId="31" fillId="0" borderId="0" xfId="560" applyFill="1" applyAlignment="1"/>
    <xf numFmtId="0" fontId="31" fillId="0" borderId="0" xfId="560" applyAlignment="1"/>
    <xf numFmtId="0" fontId="2" fillId="0" borderId="0" xfId="560" applyNumberFormat="1" applyFont="1" applyFill="1" applyAlignment="1" applyProtection="1">
      <alignment horizontal="center" vertical="center" wrapText="1"/>
    </xf>
    <xf numFmtId="0" fontId="25" fillId="0" borderId="0" xfId="560" applyFont="1" applyFill="1" applyAlignment="1" applyProtection="1">
      <alignment horizontal="left" vertical="center"/>
    </xf>
    <xf numFmtId="191" fontId="25" fillId="0" borderId="0" xfId="560" applyNumberFormat="1" applyFont="1" applyFill="1" applyAlignment="1" applyProtection="1">
      <alignment horizontal="right"/>
    </xf>
    <xf numFmtId="0" fontId="33" fillId="0" borderId="0" xfId="560" applyFont="1" applyFill="1" applyAlignment="1">
      <alignment vertical="center"/>
    </xf>
    <xf numFmtId="0" fontId="25" fillId="0" borderId="0" xfId="560" applyFont="1" applyFill="1" applyAlignment="1">
      <alignment horizontal="right" vertical="center"/>
    </xf>
    <xf numFmtId="0" fontId="24" fillId="0" borderId="1" xfId="560" applyNumberFormat="1" applyFont="1" applyFill="1" applyBorder="1" applyAlignment="1" applyProtection="1">
      <alignment horizontal="center" vertical="center"/>
    </xf>
    <xf numFmtId="49" fontId="24" fillId="0" borderId="1" xfId="388" applyNumberFormat="1" applyFont="1" applyFill="1" applyBorder="1" applyAlignment="1" applyProtection="1">
      <alignment vertical="center"/>
    </xf>
    <xf numFmtId="196" fontId="24" fillId="0" borderId="1" xfId="83" applyNumberFormat="1" applyFont="1" applyFill="1" applyBorder="1" applyAlignment="1">
      <alignment horizontal="right" vertical="center" wrapText="1"/>
    </xf>
    <xf numFmtId="49" fontId="25" fillId="0" borderId="1" xfId="388" applyNumberFormat="1" applyFont="1" applyFill="1" applyBorder="1" applyAlignment="1" applyProtection="1">
      <alignment vertical="center"/>
    </xf>
    <xf numFmtId="196" fontId="25" fillId="0" borderId="1" xfId="83" applyNumberFormat="1" applyFont="1" applyFill="1" applyBorder="1" applyAlignment="1">
      <alignment horizontal="right" vertical="center" wrapText="1"/>
    </xf>
    <xf numFmtId="196" fontId="25" fillId="0" borderId="1" xfId="83" applyNumberFormat="1" applyFont="1" applyBorder="1" applyAlignment="1">
      <alignment horizontal="right" vertical="center" wrapText="1"/>
    </xf>
    <xf numFmtId="196" fontId="25" fillId="0" borderId="1" xfId="1095" applyNumberFormat="1" applyFont="1" applyBorder="1" applyAlignment="1">
      <alignment horizontal="right" vertical="center" wrapText="1"/>
    </xf>
    <xf numFmtId="49" fontId="24" fillId="0" borderId="1" xfId="388" applyNumberFormat="1" applyFont="1" applyFill="1" applyBorder="1" applyAlignment="1" applyProtection="1">
      <alignment vertical="center" wrapText="1"/>
    </xf>
    <xf numFmtId="184" fontId="25" fillId="0" borderId="1" xfId="27" applyNumberFormat="1" applyFont="1" applyFill="1" applyBorder="1" applyAlignment="1" applyProtection="1">
      <alignment horizontal="right" vertical="center" wrapText="1"/>
    </xf>
    <xf numFmtId="184" fontId="24" fillId="0" borderId="1" xfId="27" applyNumberFormat="1" applyFont="1" applyFill="1" applyBorder="1" applyAlignment="1" applyProtection="1">
      <alignment horizontal="right" vertical="center" wrapText="1"/>
    </xf>
    <xf numFmtId="196" fontId="24" fillId="0" borderId="1" xfId="83" applyNumberFormat="1" applyFont="1" applyBorder="1" applyAlignment="1">
      <alignment horizontal="right" vertical="center" wrapText="1"/>
    </xf>
    <xf numFmtId="196" fontId="24" fillId="0" borderId="1" xfId="1095" applyNumberFormat="1" applyFont="1" applyBorder="1" applyAlignment="1">
      <alignment horizontal="right" vertical="center" wrapText="1"/>
    </xf>
    <xf numFmtId="196" fontId="31" fillId="0" borderId="0" xfId="560" applyNumberFormat="1" applyAlignment="1"/>
    <xf numFmtId="0" fontId="31" fillId="0" borderId="0" xfId="609" applyFill="1" applyAlignment="1"/>
    <xf numFmtId="0" fontId="31" fillId="0" borderId="0" xfId="609" applyAlignment="1"/>
    <xf numFmtId="0" fontId="34" fillId="0" borderId="0" xfId="609" applyNumberFormat="1" applyFont="1" applyFill="1" applyAlignment="1" applyProtection="1">
      <alignment horizontal="center" vertical="center" wrapText="1"/>
    </xf>
    <xf numFmtId="0" fontId="11" fillId="0" borderId="0" xfId="1152" applyFont="1" applyAlignment="1" applyProtection="1">
      <alignment horizontal="left" vertical="center"/>
    </xf>
    <xf numFmtId="0" fontId="32" fillId="0" borderId="0" xfId="1152" applyFont="1" applyAlignment="1"/>
    <xf numFmtId="190" fontId="32" fillId="0" borderId="0" xfId="1152" applyNumberFormat="1" applyFont="1" applyAlignment="1"/>
    <xf numFmtId="181" fontId="35" fillId="0" borderId="0" xfId="1152" applyNumberFormat="1" applyFont="1" applyFill="1" applyBorder="1" applyAlignment="1" applyProtection="1">
      <alignment horizontal="right" vertical="center"/>
    </xf>
    <xf numFmtId="0" fontId="31" fillId="0" borderId="0" xfId="609" applyAlignment="1">
      <alignment horizontal="center" vertical="center"/>
    </xf>
    <xf numFmtId="0" fontId="36" fillId="0" borderId="0" xfId="262" applyFont="1" applyAlignment="1">
      <alignment horizontal="center" vertical="center"/>
    </xf>
    <xf numFmtId="49" fontId="24" fillId="0" borderId="1" xfId="1127" applyNumberFormat="1" applyFont="1" applyFill="1" applyBorder="1" applyAlignment="1" applyProtection="1">
      <alignment horizontal="left" vertical="center" wrapText="1"/>
    </xf>
    <xf numFmtId="49" fontId="24" fillId="0" borderId="1" xfId="738" applyNumberFormat="1" applyFont="1" applyFill="1" applyBorder="1" applyAlignment="1" applyProtection="1">
      <alignment horizontal="left" vertical="center" wrapText="1"/>
    </xf>
    <xf numFmtId="196" fontId="31" fillId="0" borderId="0" xfId="609" applyNumberFormat="1" applyAlignment="1"/>
    <xf numFmtId="0" fontId="31" fillId="0" borderId="0" xfId="609" applyAlignment="1">
      <alignment vertical="center"/>
    </xf>
    <xf numFmtId="0" fontId="25" fillId="0" borderId="0" xfId="609" applyFont="1" applyFill="1" applyAlignment="1" applyProtection="1">
      <alignment horizontal="left" vertical="center"/>
    </xf>
    <xf numFmtId="4" fontId="25" fillId="0" borderId="0" xfId="609" applyNumberFormat="1" applyFont="1" applyFill="1" applyAlignment="1" applyProtection="1">
      <alignment horizontal="right" vertical="center"/>
    </xf>
    <xf numFmtId="190" fontId="33" fillId="0" borderId="0" xfId="609" applyNumberFormat="1" applyFont="1" applyFill="1" applyAlignment="1">
      <alignment vertical="center"/>
    </xf>
    <xf numFmtId="0" fontId="25" fillId="0" borderId="0" xfId="609" applyFont="1" applyFill="1" applyAlignment="1">
      <alignment horizontal="right" vertical="center"/>
    </xf>
    <xf numFmtId="0" fontId="24" fillId="0" borderId="1" xfId="713" applyNumberFormat="1" applyFont="1" applyFill="1" applyBorder="1" applyAlignment="1" applyProtection="1">
      <alignment horizontal="center" vertical="center"/>
    </xf>
    <xf numFmtId="49" fontId="24" fillId="0" borderId="1" xfId="715" applyNumberFormat="1" applyFont="1" applyFill="1" applyBorder="1" applyAlignment="1" applyProtection="1">
      <alignment vertical="center"/>
    </xf>
    <xf numFmtId="0" fontId="36" fillId="0" borderId="0" xfId="262" applyFont="1">
      <alignment vertical="center"/>
    </xf>
    <xf numFmtId="49" fontId="25" fillId="0" borderId="1" xfId="715" applyNumberFormat="1" applyFont="1" applyFill="1" applyBorder="1" applyAlignment="1" applyProtection="1">
      <alignment vertical="center"/>
    </xf>
    <xf numFmtId="49" fontId="24" fillId="0" borderId="1" xfId="738" applyNumberFormat="1" applyFont="1" applyFill="1" applyBorder="1" applyAlignment="1" applyProtection="1">
      <alignment vertical="center"/>
    </xf>
    <xf numFmtId="0" fontId="31" fillId="0" borderId="0" xfId="956">
      <alignment vertical="center"/>
    </xf>
    <xf numFmtId="0" fontId="6" fillId="0" borderId="0" xfId="956" applyFont="1" applyAlignment="1">
      <alignment horizontal="center" vertical="center" wrapText="1"/>
    </xf>
    <xf numFmtId="0" fontId="31" fillId="0" borderId="0" xfId="956" applyFill="1">
      <alignment vertical="center"/>
    </xf>
    <xf numFmtId="0" fontId="1" fillId="0" borderId="0" xfId="0" applyFont="1" applyFill="1" applyAlignment="1">
      <alignment vertical="center"/>
    </xf>
    <xf numFmtId="0" fontId="37" fillId="0" borderId="0" xfId="158" applyFont="1" applyAlignment="1">
      <alignment horizontal="center" vertical="center" shrinkToFit="1"/>
    </xf>
    <xf numFmtId="0" fontId="9" fillId="0" borderId="0" xfId="158" applyFont="1" applyAlignment="1">
      <alignment horizontal="center" vertical="center" shrinkToFit="1"/>
    </xf>
    <xf numFmtId="0" fontId="11" fillId="0" borderId="0" xfId="158" applyFont="1" applyBorder="1" applyAlignment="1">
      <alignment horizontal="left" vertical="center" wrapText="1"/>
    </xf>
    <xf numFmtId="0" fontId="11" fillId="0" borderId="0" xfId="0" applyFont="1" applyFill="1" applyAlignment="1">
      <alignment horizontal="right"/>
    </xf>
    <xf numFmtId="0" fontId="24" fillId="0" borderId="1" xfId="770" applyFont="1" applyBorder="1" applyAlignment="1">
      <alignment horizontal="center" vertical="center"/>
    </xf>
    <xf numFmtId="49" fontId="24" fillId="0" borderId="1" xfId="0" applyNumberFormat="1" applyFont="1" applyFill="1" applyBorder="1" applyAlignment="1" applyProtection="1">
      <alignment vertical="center" wrapText="1"/>
    </xf>
    <xf numFmtId="196" fontId="25" fillId="0" borderId="1" xfId="17" applyNumberFormat="1" applyFont="1" applyBorder="1" applyAlignment="1">
      <alignment horizontal="right" vertical="center" wrapText="1"/>
    </xf>
    <xf numFmtId="0" fontId="25" fillId="0" borderId="1" xfId="154" applyNumberFormat="1" applyFont="1" applyFill="1" applyBorder="1" applyAlignment="1">
      <alignment horizontal="left" vertical="center" wrapText="1"/>
    </xf>
    <xf numFmtId="0" fontId="11" fillId="0" borderId="1" xfId="0" applyFont="1" applyFill="1" applyBorder="1" applyAlignment="1">
      <alignment horizontal="center" vertical="center"/>
    </xf>
    <xf numFmtId="0" fontId="11" fillId="0" borderId="1" xfId="0" applyFont="1" applyFill="1" applyBorder="1" applyAlignment="1">
      <alignment horizontal="left" vertical="center"/>
    </xf>
    <xf numFmtId="0" fontId="10" fillId="0" borderId="1" xfId="0" applyFont="1" applyFill="1" applyBorder="1" applyAlignment="1">
      <alignment horizontal="center" vertical="center"/>
    </xf>
    <xf numFmtId="0" fontId="38" fillId="0" borderId="1" xfId="956" applyFont="1" applyFill="1" applyBorder="1">
      <alignment vertical="center"/>
    </xf>
    <xf numFmtId="0" fontId="9" fillId="0" borderId="0" xfId="186" applyFont="1" applyFill="1" applyAlignment="1">
      <alignment horizontal="center" vertical="center" shrinkToFit="1"/>
    </xf>
    <xf numFmtId="0" fontId="11" fillId="0" borderId="0" xfId="186" applyFont="1" applyFill="1" applyAlignment="1">
      <alignment horizontal="left" vertical="center" wrapText="1"/>
    </xf>
    <xf numFmtId="202" fontId="25" fillId="0" borderId="0" xfId="475" applyNumberFormat="1" applyFont="1" applyFill="1" applyBorder="1" applyAlignment="1">
      <alignment horizontal="right" vertical="center"/>
    </xf>
    <xf numFmtId="0" fontId="24" fillId="0" borderId="1" xfId="475" applyFont="1" applyFill="1" applyBorder="1" applyAlignment="1">
      <alignment horizontal="center" vertical="center"/>
    </xf>
    <xf numFmtId="202" fontId="24" fillId="0" borderId="1" xfId="956" applyNumberFormat="1" applyFont="1" applyFill="1" applyBorder="1" applyAlignment="1">
      <alignment horizontal="center" vertical="center" wrapText="1"/>
    </xf>
    <xf numFmtId="0" fontId="0" fillId="0" borderId="0" xfId="0" applyFont="1" applyAlignment="1"/>
    <xf numFmtId="196" fontId="24" fillId="0" borderId="1" xfId="956" applyNumberFormat="1" applyFont="1" applyFill="1" applyBorder="1" applyAlignment="1">
      <alignment horizontal="right" vertical="center" wrapText="1"/>
    </xf>
    <xf numFmtId="196" fontId="25" fillId="0" borderId="1" xfId="956" applyNumberFormat="1" applyFont="1" applyFill="1" applyBorder="1" applyAlignment="1">
      <alignment horizontal="right" vertical="center" wrapText="1"/>
    </xf>
    <xf numFmtId="184" fontId="25" fillId="0" borderId="1" xfId="956" applyNumberFormat="1" applyFont="1" applyFill="1" applyBorder="1" applyAlignment="1">
      <alignment horizontal="right" vertical="center" wrapText="1"/>
    </xf>
    <xf numFmtId="184" fontId="25" fillId="0" borderId="1" xfId="956" applyNumberFormat="1" applyFont="1" applyBorder="1" applyAlignment="1">
      <alignment horizontal="right" vertical="center" wrapText="1"/>
    </xf>
    <xf numFmtId="184" fontId="24" fillId="0" borderId="1" xfId="956" applyNumberFormat="1" applyFont="1" applyFill="1" applyBorder="1" applyAlignment="1">
      <alignment horizontal="right" vertical="center" wrapText="1"/>
    </xf>
    <xf numFmtId="184" fontId="24" fillId="0" borderId="1" xfId="956" applyNumberFormat="1" applyFont="1" applyBorder="1" applyAlignment="1">
      <alignment horizontal="right" vertical="center" wrapText="1"/>
    </xf>
    <xf numFmtId="49" fontId="25" fillId="0" borderId="1" xfId="0" applyNumberFormat="1" applyFont="1" applyFill="1" applyBorder="1" applyAlignment="1" applyProtection="1">
      <alignment vertical="center" wrapText="1"/>
    </xf>
    <xf numFmtId="0" fontId="24" fillId="0" borderId="1" xfId="956" applyFont="1" applyFill="1" applyBorder="1" applyAlignment="1">
      <alignment horizontal="distributed" vertical="center" wrapText="1"/>
    </xf>
    <xf numFmtId="0" fontId="24" fillId="0" borderId="1" xfId="154" applyNumberFormat="1" applyFont="1" applyFill="1" applyBorder="1" applyAlignment="1">
      <alignment horizontal="left" vertical="center" wrapText="1"/>
    </xf>
    <xf numFmtId="0" fontId="25" fillId="0" borderId="1" xfId="154" applyNumberFormat="1" applyFont="1" applyFill="1" applyBorder="1" applyAlignment="1">
      <alignment horizontal="left" vertical="center" wrapText="1" indent="1"/>
    </xf>
    <xf numFmtId="196" fontId="11" fillId="0" borderId="1" xfId="0" applyNumberFormat="1" applyFont="1" applyFill="1" applyBorder="1" applyAlignment="1">
      <alignment horizontal="right" vertical="center" wrapText="1"/>
    </xf>
    <xf numFmtId="0" fontId="24" fillId="0" borderId="1" xfId="956" applyFont="1" applyFill="1" applyBorder="1" applyAlignment="1">
      <alignment horizontal="left" vertical="center" wrapText="1"/>
    </xf>
    <xf numFmtId="196" fontId="10" fillId="0" borderId="1" xfId="0" applyNumberFormat="1" applyFont="1" applyFill="1" applyBorder="1" applyAlignment="1">
      <alignment horizontal="right" vertical="center" wrapText="1"/>
    </xf>
    <xf numFmtId="41" fontId="0" fillId="0" borderId="0" xfId="0" applyNumberFormat="1" applyAlignment="1"/>
    <xf numFmtId="196" fontId="0" fillId="0" borderId="0" xfId="0" applyNumberFormat="1" applyAlignment="1"/>
    <xf numFmtId="0" fontId="31" fillId="0" borderId="0" xfId="154" applyAlignment="1"/>
    <xf numFmtId="0" fontId="39" fillId="2" borderId="0" xfId="154" applyFont="1" applyFill="1" applyAlignment="1"/>
    <xf numFmtId="0" fontId="9" fillId="0" borderId="0" xfId="186" applyFont="1" applyAlignment="1">
      <alignment horizontal="center" vertical="center" shrinkToFit="1"/>
    </xf>
    <xf numFmtId="0" fontId="40" fillId="2" borderId="0" xfId="186" applyFont="1" applyFill="1" applyAlignment="1">
      <alignment horizontal="center" vertical="center" shrinkToFit="1"/>
    </xf>
    <xf numFmtId="0" fontId="11" fillId="0" borderId="0" xfId="186" applyFont="1" applyAlignment="1">
      <alignment horizontal="left" vertical="center" wrapText="1"/>
    </xf>
    <xf numFmtId="0" fontId="41" fillId="0" borderId="0" xfId="186" applyFont="1" applyFill="1" applyAlignment="1">
      <alignment horizontal="left" vertical="center" wrapText="1"/>
    </xf>
    <xf numFmtId="0" fontId="25" fillId="0" borderId="0" xfId="154" applyFont="1" applyAlignment="1">
      <alignment horizontal="right" vertical="center"/>
    </xf>
    <xf numFmtId="0" fontId="24" fillId="0" borderId="1" xfId="154" applyFont="1" applyFill="1" applyBorder="1" applyAlignment="1">
      <alignment horizontal="center" vertical="center" wrapText="1"/>
    </xf>
    <xf numFmtId="196" fontId="42" fillId="0" borderId="1" xfId="17" applyNumberFormat="1" applyFont="1" applyFill="1" applyBorder="1" applyAlignment="1">
      <alignment horizontal="right" vertical="center" wrapText="1"/>
    </xf>
    <xf numFmtId="0" fontId="35" fillId="0" borderId="1" xfId="0" applyFont="1" applyFill="1" applyBorder="1" applyAlignment="1" applyProtection="1">
      <alignment horizontal="right" vertical="center"/>
      <protection locked="0"/>
    </xf>
    <xf numFmtId="184" fontId="10" fillId="0" borderId="1" xfId="186" applyNumberFormat="1" applyFont="1" applyFill="1" applyBorder="1" applyAlignment="1">
      <alignment horizontal="right" vertical="center" wrapText="1"/>
    </xf>
    <xf numFmtId="0" fontId="35" fillId="2" borderId="1" xfId="0" applyFont="1" applyFill="1" applyBorder="1" applyAlignment="1" applyProtection="1">
      <alignment horizontal="right" vertical="center"/>
      <protection locked="0"/>
    </xf>
    <xf numFmtId="184" fontId="11" fillId="0" borderId="1" xfId="0" applyNumberFormat="1" applyFont="1" applyBorder="1" applyAlignment="1">
      <alignment horizontal="right" vertical="center" wrapText="1"/>
    </xf>
    <xf numFmtId="0" fontId="35" fillId="0" borderId="1" xfId="0" applyNumberFormat="1" applyFont="1" applyFill="1" applyBorder="1" applyAlignment="1" applyProtection="1">
      <alignment horizontal="right" vertical="center"/>
    </xf>
    <xf numFmtId="184" fontId="11" fillId="0" borderId="1" xfId="186" applyNumberFormat="1" applyFont="1" applyFill="1" applyBorder="1" applyAlignment="1">
      <alignment horizontal="right" vertical="center" wrapText="1"/>
    </xf>
    <xf numFmtId="3" fontId="35" fillId="2" borderId="1" xfId="0" applyNumberFormat="1" applyFont="1" applyFill="1" applyBorder="1" applyAlignment="1" applyProtection="1">
      <alignment horizontal="right" vertical="center" wrapText="1"/>
      <protection locked="0"/>
    </xf>
    <xf numFmtId="3" fontId="35" fillId="0" borderId="1" xfId="0" applyNumberFormat="1" applyFont="1" applyFill="1" applyBorder="1" applyAlignment="1" applyProtection="1">
      <alignment horizontal="right" vertical="center" wrapText="1"/>
      <protection locked="0"/>
    </xf>
    <xf numFmtId="184" fontId="11" fillId="0" borderId="1" xfId="0" applyNumberFormat="1" applyFont="1" applyFill="1" applyBorder="1" applyAlignment="1">
      <alignment horizontal="right" vertical="center" wrapText="1"/>
    </xf>
    <xf numFmtId="4" fontId="43" fillId="0" borderId="1" xfId="197" applyNumberFormat="1" applyFont="1" applyFill="1" applyBorder="1" applyAlignment="1" applyProtection="1">
      <alignment horizontal="right" vertical="center"/>
    </xf>
    <xf numFmtId="4" fontId="44" fillId="0" borderId="1" xfId="197" applyNumberFormat="1" applyFont="1" applyFill="1" applyBorder="1" applyAlignment="1" applyProtection="1">
      <alignment horizontal="right" vertical="center"/>
    </xf>
    <xf numFmtId="196" fontId="24" fillId="0" borderId="1" xfId="186" applyNumberFormat="1" applyFont="1" applyFill="1" applyBorder="1" applyAlignment="1">
      <alignment horizontal="right" vertical="center" wrapText="1"/>
    </xf>
    <xf numFmtId="196" fontId="25" fillId="0" borderId="1" xfId="186" applyNumberFormat="1" applyFont="1" applyFill="1" applyBorder="1" applyAlignment="1">
      <alignment horizontal="right" vertical="center" wrapText="1"/>
    </xf>
    <xf numFmtId="196" fontId="25" fillId="2" borderId="1" xfId="186" applyNumberFormat="1" applyFont="1" applyFill="1" applyBorder="1" applyAlignment="1">
      <alignment horizontal="right" vertical="center" wrapText="1"/>
    </xf>
    <xf numFmtId="196" fontId="24" fillId="2" borderId="1" xfId="956" applyNumberFormat="1" applyFont="1" applyFill="1" applyBorder="1" applyAlignment="1">
      <alignment horizontal="right" vertical="center" wrapText="1"/>
    </xf>
    <xf numFmtId="196" fontId="25" fillId="2" borderId="1" xfId="956" applyNumberFormat="1" applyFont="1" applyFill="1" applyBorder="1" applyAlignment="1">
      <alignment horizontal="right" vertical="center" wrapText="1"/>
    </xf>
    <xf numFmtId="196" fontId="25" fillId="0" borderId="1" xfId="756" applyNumberFormat="1" applyFont="1" applyFill="1" applyBorder="1" applyAlignment="1">
      <alignment horizontal="right" vertical="center" wrapText="1"/>
    </xf>
    <xf numFmtId="196" fontId="24" fillId="0" borderId="1" xfId="756" applyNumberFormat="1" applyFont="1" applyFill="1" applyBorder="1" applyAlignment="1">
      <alignment horizontal="right" vertical="center" wrapText="1"/>
    </xf>
    <xf numFmtId="184" fontId="10" fillId="0" borderId="1" xfId="0" applyNumberFormat="1" applyFont="1" applyFill="1" applyBorder="1" applyAlignment="1">
      <alignment horizontal="right" vertical="center" wrapText="1"/>
    </xf>
    <xf numFmtId="0" fontId="10" fillId="0" borderId="1" xfId="0" applyFont="1" applyFill="1" applyBorder="1" applyAlignment="1">
      <alignment horizontal="distributed" vertical="center" wrapText="1"/>
    </xf>
    <xf numFmtId="49" fontId="24" fillId="0" borderId="1" xfId="0" applyNumberFormat="1" applyFont="1" applyFill="1" applyBorder="1" applyAlignment="1" applyProtection="1">
      <alignment horizontal="center" vertical="center" wrapText="1"/>
    </xf>
    <xf numFmtId="49" fontId="24" fillId="0" borderId="1" xfId="0" applyNumberFormat="1" applyFont="1" applyFill="1" applyBorder="1" applyAlignment="1" applyProtection="1">
      <alignment horizontal="left" vertical="center" wrapText="1"/>
    </xf>
    <xf numFmtId="196" fontId="24" fillId="0" borderId="1" xfId="0" applyNumberFormat="1" applyFont="1" applyFill="1" applyBorder="1" applyAlignment="1">
      <alignment horizontal="right" vertical="center" wrapText="1"/>
    </xf>
    <xf numFmtId="196" fontId="24" fillId="2" borderId="1" xfId="17" applyNumberFormat="1" applyFont="1" applyFill="1" applyBorder="1" applyAlignment="1">
      <alignment horizontal="right" vertical="center" wrapText="1"/>
    </xf>
    <xf numFmtId="41" fontId="31" fillId="0" borderId="0" xfId="154" applyNumberFormat="1" applyAlignment="1"/>
    <xf numFmtId="196" fontId="31" fillId="0" borderId="0" xfId="154" applyNumberFormat="1" applyAlignment="1"/>
    <xf numFmtId="0" fontId="25" fillId="0" borderId="0" xfId="154" applyFont="1" applyAlignment="1"/>
    <xf numFmtId="0" fontId="31" fillId="0" borderId="0" xfId="154" applyFill="1" applyAlignment="1"/>
    <xf numFmtId="0" fontId="9" fillId="3" borderId="0" xfId="186" applyFont="1" applyFill="1" applyAlignment="1">
      <alignment horizontal="center" vertical="center" shrinkToFit="1"/>
    </xf>
    <xf numFmtId="0" fontId="45" fillId="3" borderId="0" xfId="186" applyFont="1" applyFill="1" applyAlignment="1">
      <alignment vertical="center" shrinkToFit="1"/>
    </xf>
    <xf numFmtId="0" fontId="11" fillId="3" borderId="0" xfId="186" applyFont="1" applyFill="1" applyAlignment="1">
      <alignment horizontal="left" vertical="center" wrapText="1"/>
    </xf>
    <xf numFmtId="0" fontId="25" fillId="3" borderId="0" xfId="154" applyFont="1" applyFill="1" applyAlignment="1">
      <alignment horizontal="right" vertical="center"/>
    </xf>
    <xf numFmtId="202" fontId="31" fillId="3" borderId="0" xfId="475" applyNumberFormat="1" applyFont="1" applyFill="1" applyBorder="1" applyAlignment="1">
      <alignment vertical="center"/>
    </xf>
    <xf numFmtId="0" fontId="24" fillId="0" borderId="1" xfId="475" applyFont="1" applyFill="1" applyBorder="1" applyAlignment="1">
      <alignment horizontal="distributed" vertical="center" wrapText="1" indent="3"/>
    </xf>
    <xf numFmtId="0" fontId="31" fillId="3" borderId="0" xfId="154" applyFill="1" applyAlignment="1"/>
    <xf numFmtId="41" fontId="10" fillId="0" borderId="1" xfId="0" applyNumberFormat="1" applyFont="1" applyFill="1" applyBorder="1" applyAlignment="1">
      <alignment horizontal="right" vertical="center" wrapText="1"/>
    </xf>
    <xf numFmtId="0" fontId="31" fillId="3" borderId="0" xfId="560" applyFill="1" applyAlignment="1"/>
    <xf numFmtId="41" fontId="25" fillId="0" borderId="1" xfId="956" applyNumberFormat="1" applyFont="1" applyFill="1" applyBorder="1" applyAlignment="1">
      <alignment horizontal="right" vertical="center" wrapText="1"/>
    </xf>
    <xf numFmtId="41" fontId="25" fillId="0" borderId="1" xfId="956" applyNumberFormat="1" applyFont="1" applyBorder="1" applyAlignment="1">
      <alignment horizontal="right" vertical="center" wrapText="1"/>
    </xf>
    <xf numFmtId="41" fontId="24" fillId="0" borderId="1" xfId="956" applyNumberFormat="1" applyFont="1" applyFill="1" applyBorder="1" applyAlignment="1">
      <alignment horizontal="right" vertical="center" wrapText="1"/>
    </xf>
    <xf numFmtId="0" fontId="25" fillId="0" borderId="1" xfId="1010" applyNumberFormat="1" applyFont="1" applyFill="1" applyBorder="1" applyAlignment="1">
      <alignment horizontal="left" vertical="center" wrapText="1"/>
    </xf>
    <xf numFmtId="0" fontId="24" fillId="0" borderId="1" xfId="475" applyFont="1" applyFill="1" applyBorder="1" applyAlignment="1">
      <alignment horizontal="left" vertical="center" wrapText="1"/>
    </xf>
    <xf numFmtId="0" fontId="25" fillId="0" borderId="1" xfId="1010" applyNumberFormat="1" applyFont="1" applyFill="1" applyBorder="1" applyAlignment="1">
      <alignment horizontal="left" vertical="center" wrapText="1" indent="2"/>
    </xf>
    <xf numFmtId="184" fontId="10" fillId="0" borderId="1" xfId="0" applyNumberFormat="1" applyFont="1" applyBorder="1" applyAlignment="1">
      <alignment horizontal="right" vertical="center" wrapText="1"/>
    </xf>
    <xf numFmtId="0" fontId="25" fillId="0" borderId="1" xfId="1010" applyNumberFormat="1" applyFont="1" applyFill="1" applyBorder="1" applyAlignment="1">
      <alignment horizontal="left" vertical="center" wrapText="1" indent="1"/>
    </xf>
    <xf numFmtId="0" fontId="24" fillId="0" borderId="1" xfId="1010" applyNumberFormat="1" applyFont="1" applyFill="1" applyBorder="1" applyAlignment="1">
      <alignment horizontal="left" vertical="center" wrapText="1"/>
    </xf>
    <xf numFmtId="41" fontId="31" fillId="0" borderId="0" xfId="154" applyNumberFormat="1" applyFill="1" applyAlignment="1"/>
    <xf numFmtId="181" fontId="25" fillId="0" borderId="0" xfId="1316" applyNumberFormat="1" applyFont="1" applyFill="1" applyBorder="1" applyAlignment="1" applyProtection="1">
      <alignment horizontal="left" vertical="center"/>
    </xf>
    <xf numFmtId="0" fontId="25" fillId="0" borderId="0" xfId="154" applyFont="1" applyFill="1" applyBorder="1" applyAlignment="1">
      <alignment vertical="center"/>
    </xf>
    <xf numFmtId="0" fontId="25" fillId="0" borderId="0" xfId="154" applyFont="1" applyFill="1" applyAlignment="1">
      <alignment vertical="center"/>
    </xf>
    <xf numFmtId="181" fontId="32" fillId="0" borderId="0" xfId="1316" applyNumberFormat="1" applyFont="1" applyFill="1" applyBorder="1" applyAlignment="1" applyProtection="1">
      <alignment horizontal="right" vertical="center"/>
    </xf>
    <xf numFmtId="41" fontId="24" fillId="0" borderId="1" xfId="756" applyNumberFormat="1" applyFont="1" applyFill="1" applyBorder="1" applyAlignment="1">
      <alignment horizontal="right" vertical="center" wrapText="1"/>
    </xf>
    <xf numFmtId="0" fontId="46" fillId="3" borderId="0" xfId="262" applyFont="1" applyFill="1">
      <alignment vertical="center"/>
    </xf>
    <xf numFmtId="41" fontId="25" fillId="0" borderId="1" xfId="756" applyNumberFormat="1" applyFont="1" applyFill="1" applyBorder="1" applyAlignment="1">
      <alignment horizontal="right" vertical="center" wrapText="1"/>
    </xf>
    <xf numFmtId="41" fontId="47" fillId="0" borderId="1" xfId="0" applyNumberFormat="1" applyFont="1" applyFill="1" applyBorder="1" applyAlignment="1">
      <alignment horizontal="right" vertical="center" wrapText="1"/>
    </xf>
    <xf numFmtId="41" fontId="35" fillId="0" borderId="1" xfId="0" applyNumberFormat="1" applyFont="1" applyFill="1" applyBorder="1" applyAlignment="1">
      <alignment horizontal="right" vertical="center" wrapText="1"/>
    </xf>
    <xf numFmtId="41" fontId="25" fillId="0" borderId="1" xfId="0" applyNumberFormat="1" applyFont="1" applyFill="1" applyBorder="1" applyAlignment="1" applyProtection="1">
      <alignment horizontal="right" vertical="center" wrapText="1"/>
    </xf>
    <xf numFmtId="41" fontId="11" fillId="0" borderId="1" xfId="0" applyNumberFormat="1" applyFont="1" applyFill="1" applyBorder="1" applyAlignment="1">
      <alignment horizontal="right" vertical="center" wrapText="1"/>
    </xf>
    <xf numFmtId="41" fontId="25" fillId="0" borderId="1" xfId="186" applyNumberFormat="1" applyFont="1" applyFill="1" applyBorder="1" applyAlignment="1">
      <alignment horizontal="right" vertical="center" wrapText="1"/>
    </xf>
    <xf numFmtId="41" fontId="24" fillId="0" borderId="1" xfId="0" applyNumberFormat="1" applyFont="1" applyFill="1" applyBorder="1" applyAlignment="1" applyProtection="1">
      <alignment horizontal="right" vertical="center" wrapText="1"/>
    </xf>
    <xf numFmtId="41" fontId="24" fillId="0" borderId="1" xfId="186" applyNumberFormat="1" applyFont="1" applyFill="1" applyBorder="1" applyAlignment="1">
      <alignment horizontal="right" vertical="center" wrapText="1"/>
    </xf>
    <xf numFmtId="0" fontId="10" fillId="0" borderId="1" xfId="0" applyFont="1" applyBorder="1" applyAlignment="1">
      <alignment horizontal="distributed" vertical="center" wrapText="1"/>
    </xf>
    <xf numFmtId="49" fontId="25" fillId="0" borderId="1" xfId="0" applyNumberFormat="1" applyFont="1" applyFill="1" applyBorder="1" applyAlignment="1" applyProtection="1">
      <alignment horizontal="center" vertical="center" wrapText="1"/>
    </xf>
    <xf numFmtId="0" fontId="48" fillId="0" borderId="0" xfId="0" applyFont="1" applyAlignment="1"/>
    <xf numFmtId="0" fontId="0" fillId="0" borderId="0" xfId="0" applyFill="1" applyAlignment="1"/>
    <xf numFmtId="0" fontId="49" fillId="0" borderId="0" xfId="738" applyFont="1" applyFill="1" applyAlignment="1">
      <alignment horizontal="center" vertical="center"/>
    </xf>
    <xf numFmtId="0" fontId="48" fillId="0" borderId="0" xfId="0" applyFont="1" applyFill="1" applyAlignment="1"/>
    <xf numFmtId="0" fontId="11" fillId="0" borderId="0" xfId="738" applyFont="1" applyFill="1" applyAlignment="1">
      <alignment horizontal="left" vertical="center"/>
    </xf>
    <xf numFmtId="0" fontId="11" fillId="0" borderId="0" xfId="0" applyFont="1" applyFill="1" applyAlignment="1">
      <alignment vertical="center"/>
    </xf>
    <xf numFmtId="0" fontId="11" fillId="0" borderId="0" xfId="738" applyFont="1" applyFill="1" applyAlignment="1">
      <alignment horizontal="right" vertical="center"/>
    </xf>
    <xf numFmtId="196" fontId="31" fillId="0" borderId="0" xfId="154" applyNumberFormat="1" applyFont="1" applyFill="1" applyAlignment="1">
      <alignment horizontal="center" vertical="center" wrapText="1"/>
    </xf>
    <xf numFmtId="0" fontId="11" fillId="0" borderId="1" xfId="0" applyFont="1" applyFill="1" applyBorder="1" applyAlignment="1">
      <alignment horizontal="left" vertical="center" wrapText="1"/>
    </xf>
    <xf numFmtId="196" fontId="25" fillId="0" borderId="1" xfId="0" applyNumberFormat="1" applyFont="1" applyFill="1" applyBorder="1" applyAlignment="1">
      <alignment vertical="center" wrapText="1"/>
    </xf>
    <xf numFmtId="184" fontId="25" fillId="0" borderId="1" xfId="27" applyNumberFormat="1" applyFont="1" applyFill="1" applyBorder="1" applyAlignment="1">
      <alignment vertical="center" wrapText="1"/>
    </xf>
    <xf numFmtId="0" fontId="36" fillId="0" borderId="0" xfId="262" applyFont="1" applyFill="1" applyAlignment="1">
      <alignment horizontal="center" vertical="center"/>
    </xf>
    <xf numFmtId="0" fontId="11" fillId="0" borderId="1" xfId="0" applyFont="1" applyBorder="1" applyAlignment="1">
      <alignment horizontal="left" vertical="center" wrapText="1"/>
    </xf>
    <xf numFmtId="0" fontId="36" fillId="3" borderId="0" xfId="262" applyFont="1" applyFill="1" applyAlignment="1">
      <alignment horizontal="center" vertical="center"/>
    </xf>
    <xf numFmtId="0" fontId="10" fillId="0" borderId="1" xfId="0" applyFont="1" applyFill="1" applyBorder="1" applyAlignment="1">
      <alignment horizontal="center" vertical="center" wrapText="1"/>
    </xf>
    <xf numFmtId="196" fontId="24" fillId="0" borderId="1" xfId="0" applyNumberFormat="1" applyFont="1" applyFill="1" applyBorder="1" applyAlignment="1">
      <alignment vertical="center" wrapText="1"/>
    </xf>
    <xf numFmtId="184" fontId="24" fillId="0" borderId="1" xfId="27" applyNumberFormat="1" applyFont="1" applyFill="1" applyBorder="1" applyAlignment="1">
      <alignment vertical="center" wrapText="1"/>
    </xf>
    <xf numFmtId="0" fontId="0" fillId="0" borderId="0" xfId="0" applyFill="1" applyAlignment="1">
      <alignment vertical="center"/>
    </xf>
    <xf numFmtId="0" fontId="36" fillId="0" borderId="0" xfId="956" applyFont="1" applyProtection="1">
      <alignment vertical="center"/>
    </xf>
    <xf numFmtId="0" fontId="38" fillId="0" borderId="0" xfId="956" applyFont="1" applyAlignment="1" applyProtection="1">
      <alignment horizontal="center" vertical="center"/>
    </xf>
    <xf numFmtId="0" fontId="38" fillId="0" borderId="0" xfId="956" applyFont="1" applyProtection="1">
      <alignment vertical="center"/>
    </xf>
    <xf numFmtId="0" fontId="31" fillId="0" borderId="0" xfId="956" applyProtection="1">
      <alignment vertical="center"/>
    </xf>
    <xf numFmtId="0" fontId="31" fillId="3" borderId="0" xfId="956" applyFill="1" applyProtection="1">
      <alignment vertical="center"/>
    </xf>
    <xf numFmtId="202" fontId="31" fillId="0" borderId="0" xfId="956" applyNumberFormat="1" applyProtection="1">
      <alignment vertical="center"/>
    </xf>
    <xf numFmtId="196" fontId="31" fillId="0" borderId="0" xfId="154" applyNumberFormat="1" applyAlignment="1" applyProtection="1"/>
    <xf numFmtId="0" fontId="31" fillId="0" borderId="0" xfId="956" applyFill="1" applyProtection="1">
      <alignment vertical="center"/>
    </xf>
    <xf numFmtId="0" fontId="50" fillId="0" borderId="0" xfId="0" applyFont="1" applyFill="1" applyAlignment="1">
      <alignment horizontal="center" vertical="center"/>
    </xf>
    <xf numFmtId="196" fontId="31" fillId="0" borderId="0" xfId="154" applyNumberFormat="1" applyFill="1" applyAlignment="1" applyProtection="1"/>
    <xf numFmtId="0" fontId="36" fillId="0" borderId="0" xfId="956" applyFont="1" applyFill="1" applyProtection="1">
      <alignment vertical="center"/>
    </xf>
    <xf numFmtId="0" fontId="25" fillId="0" borderId="0" xfId="956" applyFont="1" applyFill="1" applyProtection="1">
      <alignment vertical="center"/>
    </xf>
    <xf numFmtId="202" fontId="25" fillId="0" borderId="0" xfId="956" applyNumberFormat="1" applyFont="1" applyFill="1" applyBorder="1" applyAlignment="1" applyProtection="1">
      <alignment horizontal="right" vertical="center"/>
    </xf>
    <xf numFmtId="196" fontId="36" fillId="0" borderId="0" xfId="154" applyNumberFormat="1" applyFont="1" applyFill="1" applyAlignment="1" applyProtection="1"/>
    <xf numFmtId="202" fontId="24" fillId="0" borderId="8" xfId="956" applyNumberFormat="1" applyFont="1" applyFill="1" applyBorder="1" applyAlignment="1" applyProtection="1">
      <alignment horizontal="center" vertical="center" wrapText="1"/>
    </xf>
    <xf numFmtId="0" fontId="24" fillId="0" borderId="1" xfId="956" applyFont="1" applyFill="1" applyBorder="1" applyAlignment="1" applyProtection="1">
      <alignment horizontal="distributed" vertical="center" wrapText="1" indent="3"/>
    </xf>
    <xf numFmtId="202" fontId="24" fillId="0" borderId="1" xfId="956" applyNumberFormat="1" applyFont="1" applyFill="1" applyBorder="1" applyAlignment="1" applyProtection="1">
      <alignment horizontal="center" vertical="center" wrapText="1"/>
    </xf>
    <xf numFmtId="0" fontId="38" fillId="0" borderId="0" xfId="956" applyFont="1" applyFill="1" applyAlignment="1" applyProtection="1">
      <alignment horizontal="center" vertical="center" wrapText="1"/>
    </xf>
    <xf numFmtId="0" fontId="38" fillId="0" borderId="0" xfId="956" applyFont="1" applyFill="1" applyAlignment="1" applyProtection="1">
      <alignment horizontal="center" vertical="center"/>
    </xf>
    <xf numFmtId="0" fontId="10" fillId="2" borderId="9" xfId="0" applyFont="1" applyFill="1" applyBorder="1" applyAlignment="1" applyProtection="1">
      <alignment horizontal="left" vertical="center"/>
    </xf>
    <xf numFmtId="49" fontId="10" fillId="0" borderId="1" xfId="0" applyNumberFormat="1" applyFont="1" applyFill="1" applyBorder="1" applyAlignment="1" applyProtection="1">
      <alignment horizontal="left" vertical="center" wrapText="1"/>
    </xf>
    <xf numFmtId="3" fontId="10" fillId="0" borderId="1" xfId="0" applyNumberFormat="1" applyFont="1" applyFill="1" applyBorder="1" applyAlignment="1" applyProtection="1">
      <alignment horizontal="right" vertical="center"/>
    </xf>
    <xf numFmtId="184" fontId="24" fillId="0" borderId="1" xfId="27" applyNumberFormat="1" applyFont="1" applyFill="1" applyBorder="1" applyAlignment="1" applyProtection="1">
      <alignment horizontal="right" vertical="center" wrapText="1" shrinkToFit="1"/>
      <protection locked="0"/>
    </xf>
    <xf numFmtId="0" fontId="36" fillId="0" borderId="0" xfId="262" applyFont="1" applyFill="1" applyProtection="1">
      <alignment vertical="center"/>
    </xf>
    <xf numFmtId="0" fontId="11" fillId="2" borderId="9" xfId="0" applyFont="1" applyFill="1" applyBorder="1" applyAlignment="1" applyProtection="1">
      <alignment horizontal="left" vertical="center"/>
    </xf>
    <xf numFmtId="49" fontId="11" fillId="2" borderId="1" xfId="0" applyNumberFormat="1" applyFont="1" applyFill="1" applyBorder="1" applyAlignment="1" applyProtection="1">
      <alignment horizontal="left" vertical="center" wrapText="1"/>
    </xf>
    <xf numFmtId="3" fontId="11" fillId="2" borderId="1" xfId="0" applyNumberFormat="1" applyFont="1" applyFill="1" applyBorder="1" applyAlignment="1" applyProtection="1">
      <alignment horizontal="right" vertical="center"/>
      <protection locked="0"/>
    </xf>
    <xf numFmtId="184" fontId="25" fillId="0" borderId="1" xfId="27" applyNumberFormat="1" applyFont="1" applyFill="1" applyBorder="1" applyAlignment="1" applyProtection="1">
      <alignment horizontal="right" vertical="center" wrapText="1" shrinkToFit="1"/>
      <protection locked="0"/>
    </xf>
    <xf numFmtId="49" fontId="11" fillId="0" borderId="1" xfId="0" applyNumberFormat="1" applyFont="1" applyFill="1" applyBorder="1" applyAlignment="1" applyProtection="1">
      <alignment horizontal="left" vertical="center" wrapText="1"/>
    </xf>
    <xf numFmtId="3" fontId="11" fillId="0" borderId="1" xfId="0" applyNumberFormat="1" applyFont="1" applyFill="1" applyBorder="1" applyAlignment="1" applyProtection="1">
      <alignment horizontal="right" vertical="center"/>
    </xf>
    <xf numFmtId="184" fontId="25" fillId="0" borderId="1" xfId="27" applyNumberFormat="1" applyFont="1" applyFill="1" applyBorder="1" applyAlignment="1" applyProtection="1">
      <alignment horizontal="right" vertical="center" wrapText="1" shrinkToFit="1"/>
    </xf>
    <xf numFmtId="49" fontId="10" fillId="2" borderId="1" xfId="0" applyNumberFormat="1" applyFont="1" applyFill="1" applyBorder="1" applyAlignment="1" applyProtection="1">
      <alignment horizontal="left" vertical="center" wrapText="1"/>
    </xf>
    <xf numFmtId="3" fontId="10" fillId="2" borderId="1" xfId="0" applyNumberFormat="1" applyFont="1" applyFill="1" applyBorder="1" applyAlignment="1" applyProtection="1">
      <alignment horizontal="right" vertical="center"/>
      <protection locked="0"/>
    </xf>
    <xf numFmtId="184" fontId="24" fillId="0" borderId="1" xfId="27" applyNumberFormat="1" applyFont="1" applyFill="1" applyBorder="1" applyAlignment="1" applyProtection="1">
      <alignment horizontal="right" vertical="center" wrapText="1" shrinkToFit="1"/>
    </xf>
    <xf numFmtId="49" fontId="10" fillId="2" borderId="9" xfId="0" applyNumberFormat="1" applyFont="1" applyFill="1" applyBorder="1" applyAlignment="1" applyProtection="1">
      <alignment horizontal="left" vertical="center" wrapText="1"/>
    </xf>
    <xf numFmtId="49" fontId="11" fillId="2" borderId="9" xfId="0" applyNumberFormat="1" applyFont="1" applyFill="1" applyBorder="1" applyAlignment="1" applyProtection="1">
      <alignment horizontal="left" vertical="center" wrapText="1"/>
    </xf>
    <xf numFmtId="49" fontId="51" fillId="2" borderId="9" xfId="0" applyNumberFormat="1" applyFont="1" applyFill="1" applyBorder="1" applyAlignment="1" applyProtection="1">
      <alignment horizontal="distributed" vertical="center"/>
    </xf>
    <xf numFmtId="49" fontId="51" fillId="0" borderId="1" xfId="0" applyNumberFormat="1" applyFont="1" applyFill="1" applyBorder="1" applyAlignment="1" applyProtection="1">
      <alignment horizontal="distributed" vertical="center" wrapText="1"/>
    </xf>
    <xf numFmtId="49" fontId="24" fillId="0" borderId="8" xfId="956" applyNumberFormat="1" applyFont="1" applyFill="1" applyBorder="1" applyAlignment="1" applyProtection="1">
      <alignment horizontal="left" vertical="center"/>
    </xf>
    <xf numFmtId="0" fontId="24" fillId="0" borderId="1" xfId="956" applyFont="1" applyFill="1" applyBorder="1" applyAlignment="1" applyProtection="1">
      <alignment horizontal="left" vertical="center" wrapText="1"/>
    </xf>
    <xf numFmtId="196" fontId="24" fillId="0" borderId="1" xfId="17" applyNumberFormat="1" applyFont="1" applyFill="1" applyBorder="1" applyAlignment="1" applyProtection="1">
      <alignment horizontal="right" vertical="center" wrapText="1"/>
    </xf>
    <xf numFmtId="0" fontId="25" fillId="0" borderId="1" xfId="956" applyFont="1" applyFill="1" applyBorder="1" applyAlignment="1" applyProtection="1">
      <alignment horizontal="left" vertical="center" wrapText="1"/>
    </xf>
    <xf numFmtId="49" fontId="25" fillId="0" borderId="8" xfId="956" applyNumberFormat="1" applyFont="1" applyFill="1" applyBorder="1" applyAlignment="1" applyProtection="1">
      <alignment horizontal="left" vertical="center"/>
    </xf>
    <xf numFmtId="49" fontId="25" fillId="0" borderId="8" xfId="956" applyNumberFormat="1" applyFont="1" applyBorder="1" applyAlignment="1" applyProtection="1">
      <alignment horizontal="left" vertical="center"/>
    </xf>
    <xf numFmtId="0" fontId="25" fillId="3" borderId="1" xfId="956" applyFont="1" applyFill="1" applyBorder="1" applyAlignment="1" applyProtection="1">
      <alignment horizontal="left" vertical="center" wrapText="1"/>
    </xf>
    <xf numFmtId="0" fontId="25" fillId="0" borderId="1" xfId="262" applyFont="1" applyFill="1" applyBorder="1" applyAlignment="1" applyProtection="1">
      <alignment horizontal="left" vertical="center" wrapText="1"/>
    </xf>
    <xf numFmtId="0" fontId="24" fillId="0" borderId="1" xfId="262" applyFont="1" applyFill="1" applyBorder="1" applyAlignment="1" applyProtection="1">
      <alignment horizontal="left" vertical="center" wrapText="1"/>
    </xf>
    <xf numFmtId="49" fontId="24" fillId="0" borderId="8" xfId="956" applyNumberFormat="1" applyFont="1" applyFill="1" applyBorder="1" applyAlignment="1" applyProtection="1">
      <alignment horizontal="distributed" vertical="center" indent="1"/>
    </xf>
    <xf numFmtId="0" fontId="24" fillId="0" borderId="1" xfId="956" applyFont="1" applyFill="1" applyBorder="1" applyAlignment="1" applyProtection="1">
      <alignment horizontal="distributed" vertical="center" wrapText="1" indent="1"/>
    </xf>
    <xf numFmtId="196" fontId="31" fillId="3" borderId="0" xfId="956" applyNumberFormat="1" applyFill="1" applyProtection="1">
      <alignment vertical="center"/>
    </xf>
    <xf numFmtId="0" fontId="36" fillId="0" borderId="0" xfId="956" applyFont="1">
      <alignment vertical="center"/>
    </xf>
    <xf numFmtId="0" fontId="38" fillId="0" borderId="0" xfId="956" applyFont="1" applyAlignment="1">
      <alignment horizontal="center" vertical="center"/>
    </xf>
    <xf numFmtId="202" fontId="31" fillId="0" borderId="0" xfId="956" applyNumberFormat="1">
      <alignment vertical="center"/>
    </xf>
    <xf numFmtId="0" fontId="36" fillId="0" borderId="0" xfId="956" applyFont="1" applyFill="1">
      <alignment vertical="center"/>
    </xf>
    <xf numFmtId="0" fontId="25" fillId="0" borderId="0" xfId="956" applyFont="1" applyFill="1">
      <alignment vertical="center"/>
    </xf>
    <xf numFmtId="0" fontId="52" fillId="0" borderId="0" xfId="956" applyFont="1" applyFill="1">
      <alignment vertical="center"/>
    </xf>
    <xf numFmtId="202" fontId="25" fillId="0" borderId="0" xfId="956" applyNumberFormat="1" applyFont="1" applyFill="1" applyAlignment="1">
      <alignment horizontal="right" vertical="center"/>
    </xf>
    <xf numFmtId="202" fontId="24" fillId="0" borderId="8" xfId="956" applyNumberFormat="1" applyFont="1" applyFill="1" applyBorder="1" applyAlignment="1">
      <alignment horizontal="center" vertical="center" wrapText="1"/>
    </xf>
    <xf numFmtId="0" fontId="24" fillId="0" borderId="1" xfId="956" applyFont="1" applyFill="1" applyBorder="1" applyAlignment="1">
      <alignment horizontal="distributed" vertical="center" wrapText="1" indent="3"/>
    </xf>
    <xf numFmtId="0" fontId="53" fillId="0" borderId="0" xfId="1143" applyFont="1" applyFill="1" applyAlignment="1">
      <alignment vertical="center" wrapText="1"/>
    </xf>
    <xf numFmtId="3" fontId="10" fillId="0" borderId="1" xfId="0" applyNumberFormat="1" applyFont="1" applyFill="1" applyBorder="1" applyAlignment="1" applyProtection="1">
      <alignment horizontal="right" vertical="center"/>
      <protection locked="0"/>
    </xf>
    <xf numFmtId="184" fontId="25" fillId="0" borderId="1" xfId="27" applyNumberFormat="1" applyFont="1" applyFill="1" applyBorder="1" applyAlignment="1" applyProtection="1">
      <alignment horizontal="right" vertical="center" wrapText="1"/>
      <protection locked="0"/>
    </xf>
    <xf numFmtId="0" fontId="36" fillId="0" borderId="0" xfId="262" applyFont="1" applyFill="1">
      <alignment vertical="center"/>
    </xf>
    <xf numFmtId="184" fontId="24" fillId="0" borderId="1" xfId="27" applyNumberFormat="1" applyFont="1" applyFill="1" applyBorder="1" applyAlignment="1" applyProtection="1">
      <alignment horizontal="right" vertical="center" wrapText="1"/>
      <protection locked="0"/>
    </xf>
    <xf numFmtId="3" fontId="11" fillId="0" borderId="1" xfId="0" applyNumberFormat="1" applyFont="1" applyFill="1" applyBorder="1" applyAlignment="1" applyProtection="1">
      <alignment horizontal="right" vertical="center"/>
      <protection locked="0"/>
    </xf>
    <xf numFmtId="0" fontId="25" fillId="2" borderId="9" xfId="0" applyFont="1" applyFill="1" applyBorder="1" applyAlignment="1" applyProtection="1">
      <alignment vertical="center"/>
    </xf>
    <xf numFmtId="0" fontId="24" fillId="0" borderId="8" xfId="956" applyFont="1" applyFill="1" applyBorder="1" applyAlignment="1">
      <alignment horizontal="left" vertical="center"/>
    </xf>
    <xf numFmtId="0" fontId="24" fillId="0" borderId="1" xfId="262" applyFont="1" applyFill="1" applyBorder="1" applyAlignment="1">
      <alignment horizontal="left" vertical="center"/>
    </xf>
    <xf numFmtId="193" fontId="24" fillId="0" borderId="1" xfId="17" applyNumberFormat="1" applyFont="1" applyFill="1" applyBorder="1" applyAlignment="1">
      <alignment horizontal="right" vertical="center" wrapText="1"/>
    </xf>
    <xf numFmtId="0" fontId="25" fillId="0" borderId="8" xfId="956" applyFont="1" applyFill="1" applyBorder="1" applyAlignment="1">
      <alignment horizontal="left" vertical="center"/>
    </xf>
    <xf numFmtId="0" fontId="25" fillId="0" borderId="1" xfId="956" applyFont="1" applyFill="1" applyBorder="1" applyAlignment="1">
      <alignment horizontal="left" vertical="center"/>
    </xf>
    <xf numFmtId="193" fontId="25" fillId="0" borderId="1" xfId="17" applyNumberFormat="1" applyFont="1" applyFill="1" applyBorder="1" applyAlignment="1">
      <alignment horizontal="right" vertical="center" wrapText="1"/>
    </xf>
    <xf numFmtId="196" fontId="25" fillId="0" borderId="1" xfId="17" applyNumberFormat="1" applyFont="1" applyFill="1" applyBorder="1" applyAlignment="1" applyProtection="1">
      <alignment horizontal="right" vertical="center" wrapText="1"/>
      <protection locked="0"/>
    </xf>
    <xf numFmtId="0" fontId="25" fillId="0" borderId="8" xfId="956" applyFont="1" applyBorder="1" applyAlignment="1">
      <alignment horizontal="left" vertical="center"/>
    </xf>
    <xf numFmtId="0" fontId="25" fillId="3" borderId="1" xfId="956" applyFont="1" applyFill="1" applyBorder="1" applyAlignment="1">
      <alignment horizontal="left" vertical="center"/>
    </xf>
    <xf numFmtId="193" fontId="25" fillId="3" borderId="1" xfId="17" applyNumberFormat="1" applyFont="1" applyFill="1" applyBorder="1" applyAlignment="1">
      <alignment horizontal="right" vertical="center" wrapText="1"/>
    </xf>
    <xf numFmtId="0" fontId="25" fillId="0" borderId="8" xfId="956" applyFont="1" applyFill="1" applyBorder="1">
      <alignment vertical="center"/>
    </xf>
    <xf numFmtId="0" fontId="24" fillId="0" borderId="1" xfId="956" applyFont="1" applyFill="1" applyBorder="1" applyAlignment="1">
      <alignment horizontal="distributed" vertical="center" indent="1"/>
    </xf>
    <xf numFmtId="0" fontId="1" fillId="0" borderId="0" xfId="0" applyFont="1" applyFill="1" applyBorder="1" applyAlignment="1"/>
    <xf numFmtId="202" fontId="31" fillId="0" borderId="0" xfId="956" applyNumberFormat="1" applyFill="1" applyProtection="1">
      <alignment vertical="center"/>
    </xf>
    <xf numFmtId="0" fontId="50" fillId="0" borderId="0" xfId="0" applyFont="1" applyFill="1" applyBorder="1" applyAlignment="1">
      <alignment horizontal="center" vertical="center"/>
    </xf>
    <xf numFmtId="49" fontId="10" fillId="0" borderId="8" xfId="1198" applyNumberFormat="1" applyFont="1" applyFill="1" applyBorder="1" applyAlignment="1" applyProtection="1">
      <alignment horizontal="left" vertical="center"/>
    </xf>
    <xf numFmtId="3" fontId="24" fillId="0" borderId="1" xfId="0" applyNumberFormat="1" applyFont="1" applyFill="1" applyBorder="1" applyAlignment="1" applyProtection="1">
      <alignment horizontal="right" vertical="center"/>
    </xf>
    <xf numFmtId="0" fontId="24" fillId="3" borderId="1" xfId="956" applyFont="1" applyFill="1" applyBorder="1" applyAlignment="1" applyProtection="1">
      <alignment horizontal="left" vertical="center" wrapText="1"/>
    </xf>
    <xf numFmtId="49" fontId="11" fillId="0" borderId="8" xfId="1198" applyNumberFormat="1" applyFont="1" applyBorder="1" applyAlignment="1" applyProtection="1">
      <alignment horizontal="left" vertical="center"/>
    </xf>
    <xf numFmtId="3" fontId="25" fillId="3" borderId="1" xfId="0" applyNumberFormat="1" applyFont="1" applyFill="1" applyBorder="1" applyAlignment="1" applyProtection="1">
      <alignment horizontal="right" vertical="center"/>
    </xf>
    <xf numFmtId="3" fontId="25" fillId="3" borderId="1" xfId="0" applyNumberFormat="1" applyFont="1" applyFill="1" applyBorder="1" applyAlignment="1" applyProtection="1">
      <alignment horizontal="right" vertical="center"/>
      <protection locked="0"/>
    </xf>
    <xf numFmtId="49" fontId="11" fillId="0" borderId="8" xfId="1198" applyNumberFormat="1" applyFont="1" applyFill="1" applyBorder="1" applyAlignment="1" applyProtection="1">
      <alignment horizontal="left" vertical="center"/>
    </xf>
    <xf numFmtId="3" fontId="25" fillId="0" borderId="1" xfId="0" applyNumberFormat="1" applyFont="1" applyFill="1" applyBorder="1" applyAlignment="1" applyProtection="1">
      <alignment horizontal="right" vertical="center"/>
    </xf>
    <xf numFmtId="3" fontId="25" fillId="0" borderId="1" xfId="0" applyNumberFormat="1" applyFont="1" applyFill="1" applyBorder="1" applyAlignment="1" applyProtection="1">
      <alignment horizontal="right" vertical="center"/>
      <protection locked="0"/>
    </xf>
    <xf numFmtId="3" fontId="24" fillId="0" borderId="1" xfId="0" applyNumberFormat="1" applyFont="1" applyFill="1" applyBorder="1" applyAlignment="1" applyProtection="1">
      <alignment horizontal="right" vertical="center"/>
      <protection locked="0"/>
    </xf>
    <xf numFmtId="0" fontId="31" fillId="0" borderId="8" xfId="956" applyFill="1" applyBorder="1" applyAlignment="1" applyProtection="1">
      <alignment horizontal="left" vertical="center"/>
    </xf>
    <xf numFmtId="3" fontId="31" fillId="0" borderId="0" xfId="956" applyNumberFormat="1" applyFill="1" applyProtection="1">
      <alignment vertical="center"/>
    </xf>
    <xf numFmtId="0" fontId="24" fillId="0" borderId="8" xfId="956" applyFont="1" applyFill="1" applyBorder="1" applyAlignment="1" applyProtection="1">
      <alignment horizontal="left" vertical="center"/>
    </xf>
    <xf numFmtId="0" fontId="24" fillId="0" borderId="1" xfId="262" applyFont="1" applyFill="1" applyBorder="1" applyAlignment="1" applyProtection="1">
      <alignment horizontal="left" vertical="center"/>
    </xf>
    <xf numFmtId="0" fontId="25" fillId="0" borderId="8" xfId="956" applyFont="1" applyFill="1" applyBorder="1" applyAlignment="1" applyProtection="1">
      <alignment horizontal="left" vertical="center"/>
    </xf>
    <xf numFmtId="0" fontId="25" fillId="0" borderId="1" xfId="956" applyFont="1" applyFill="1" applyBorder="1" applyAlignment="1" applyProtection="1">
      <alignment horizontal="left" vertical="center"/>
    </xf>
    <xf numFmtId="3" fontId="31" fillId="0" borderId="0" xfId="956" applyNumberFormat="1">
      <alignment vertical="center"/>
    </xf>
    <xf numFmtId="0" fontId="54" fillId="0" borderId="0" xfId="0" applyFont="1" applyFill="1" applyBorder="1" applyAlignment="1">
      <alignment horizontal="center" vertical="center"/>
    </xf>
    <xf numFmtId="0" fontId="54" fillId="0" borderId="10" xfId="0" applyFont="1" applyFill="1" applyBorder="1" applyAlignment="1">
      <alignment horizontal="center" vertical="center"/>
    </xf>
    <xf numFmtId="0" fontId="11" fillId="0" borderId="0" xfId="0" applyFont="1" applyAlignment="1">
      <alignment horizontal="right"/>
    </xf>
    <xf numFmtId="0" fontId="24" fillId="0" borderId="4" xfId="770" applyFont="1" applyBorder="1" applyAlignment="1">
      <alignment horizontal="center" vertical="center"/>
    </xf>
    <xf numFmtId="0" fontId="24" fillId="0" borderId="8" xfId="770" applyFont="1" applyBorder="1" applyAlignment="1">
      <alignment horizontal="center" vertical="center"/>
    </xf>
    <xf numFmtId="0" fontId="24" fillId="0" borderId="11" xfId="770" applyFont="1" applyBorder="1" applyAlignment="1">
      <alignment horizontal="center" vertical="center"/>
    </xf>
    <xf numFmtId="0" fontId="24" fillId="0" borderId="6" xfId="770" applyFont="1" applyBorder="1" applyAlignment="1">
      <alignment horizontal="center" vertical="center"/>
    </xf>
    <xf numFmtId="49" fontId="24" fillId="0" borderId="1" xfId="715" applyNumberFormat="1" applyFont="1" applyFill="1" applyBorder="1" applyAlignment="1" applyProtection="1">
      <alignment horizontal="center" vertical="center"/>
    </xf>
    <xf numFmtId="2" fontId="55" fillId="0" borderId="1" xfId="0" applyNumberFormat="1" applyFont="1" applyFill="1" applyBorder="1" applyAlignment="1">
      <alignment horizontal="center" vertical="center"/>
    </xf>
    <xf numFmtId="200" fontId="55" fillId="0" borderId="1" xfId="0" applyNumberFormat="1" applyFont="1" applyFill="1" applyBorder="1" applyAlignment="1">
      <alignment horizontal="center" vertical="center"/>
    </xf>
    <xf numFmtId="10" fontId="55" fillId="0" borderId="1" xfId="27" applyNumberFormat="1" applyFont="1" applyFill="1" applyBorder="1" applyAlignment="1">
      <alignment horizontal="center" vertical="center"/>
    </xf>
    <xf numFmtId="2" fontId="56" fillId="0" borderId="1" xfId="0" applyNumberFormat="1" applyFont="1" applyFill="1" applyBorder="1" applyAlignment="1">
      <alignment horizontal="center" vertical="center"/>
    </xf>
    <xf numFmtId="200" fontId="56" fillId="0" borderId="1" xfId="0" applyNumberFormat="1" applyFont="1" applyFill="1" applyBorder="1" applyAlignment="1">
      <alignment horizontal="center" vertical="center"/>
    </xf>
    <xf numFmtId="10" fontId="56" fillId="0" borderId="1" xfId="27" applyNumberFormat="1" applyFont="1" applyFill="1" applyBorder="1" applyAlignment="1">
      <alignment horizontal="center" vertical="center"/>
    </xf>
    <xf numFmtId="0" fontId="5" fillId="0" borderId="0" xfId="0" applyFont="1" applyFill="1" applyBorder="1" applyAlignment="1">
      <alignment horizontal="left" vertical="top" wrapText="1"/>
    </xf>
    <xf numFmtId="0" fontId="57" fillId="0" borderId="0" xfId="792" applyFont="1" applyAlignment="1"/>
    <xf numFmtId="0" fontId="11" fillId="0" borderId="0" xfId="0" applyFont="1" applyAlignment="1">
      <alignment horizontal="right" vertical="center"/>
    </xf>
    <xf numFmtId="0" fontId="24" fillId="0" borderId="1" xfId="770" applyFont="1" applyBorder="1" applyAlignment="1">
      <alignment horizontal="center" vertical="center" wrapText="1"/>
    </xf>
    <xf numFmtId="0" fontId="24" fillId="0" borderId="1" xfId="0" applyFont="1" applyBorder="1" applyAlignment="1">
      <alignment horizontal="left" vertical="center"/>
    </xf>
    <xf numFmtId="196" fontId="24" fillId="0" borderId="1" xfId="17" applyNumberFormat="1" applyFont="1" applyBorder="1" applyAlignment="1">
      <alignment horizontal="right" vertical="center" wrapText="1"/>
    </xf>
    <xf numFmtId="0" fontId="11" fillId="0" borderId="1" xfId="0" applyFont="1" applyBorder="1" applyAlignment="1">
      <alignment horizontal="left" vertical="center"/>
    </xf>
    <xf numFmtId="0" fontId="31" fillId="0" borderId="0" xfId="956" applyFont="1" applyFill="1">
      <alignment vertical="center"/>
    </xf>
    <xf numFmtId="0" fontId="31" fillId="0" borderId="0" xfId="956" applyFont="1">
      <alignment vertical="center"/>
    </xf>
    <xf numFmtId="202" fontId="31" fillId="0" borderId="0" xfId="956" applyNumberFormat="1" applyFont="1">
      <alignment vertical="center"/>
    </xf>
    <xf numFmtId="196" fontId="31" fillId="0" borderId="0" xfId="956" applyNumberFormat="1">
      <alignment vertical="center"/>
    </xf>
    <xf numFmtId="0" fontId="58" fillId="0" borderId="0" xfId="738" applyFont="1" applyAlignment="1">
      <alignment horizontal="center" vertical="center"/>
    </xf>
    <xf numFmtId="0" fontId="0" fillId="0" borderId="0" xfId="738" applyFont="1" applyAlignment="1">
      <alignment horizontal="right"/>
    </xf>
    <xf numFmtId="202" fontId="24" fillId="0" borderId="12" xfId="956" applyNumberFormat="1" applyFont="1" applyBorder="1" applyAlignment="1">
      <alignment horizontal="center" vertical="center" wrapText="1"/>
    </xf>
    <xf numFmtId="196" fontId="31" fillId="3" borderId="0" xfId="154" applyNumberFormat="1" applyFont="1" applyFill="1" applyAlignment="1">
      <alignment horizontal="center" vertical="center" wrapText="1"/>
    </xf>
    <xf numFmtId="0" fontId="10" fillId="0" borderId="1" xfId="0" applyFont="1" applyFill="1" applyBorder="1" applyAlignment="1">
      <alignment horizontal="left" vertical="center" wrapText="1"/>
    </xf>
    <xf numFmtId="187" fontId="10" fillId="0" borderId="1" xfId="0" applyNumberFormat="1" applyFont="1" applyFill="1" applyBorder="1" applyAlignment="1">
      <alignment horizontal="right" vertical="center" wrapText="1"/>
    </xf>
    <xf numFmtId="0" fontId="10" fillId="0" borderId="11" xfId="0" applyNumberFormat="1" applyFont="1" applyFill="1" applyBorder="1" applyAlignment="1">
      <alignment horizontal="right" vertical="center" wrapText="1"/>
    </xf>
    <xf numFmtId="196" fontId="10" fillId="0" borderId="11" xfId="0" applyNumberFormat="1" applyFont="1" applyFill="1" applyBorder="1" applyAlignment="1">
      <alignment vertical="center" wrapText="1"/>
    </xf>
    <xf numFmtId="196" fontId="10" fillId="0" borderId="1" xfId="0" applyNumberFormat="1" applyFont="1" applyFill="1" applyBorder="1" applyAlignment="1">
      <alignment vertical="center" wrapText="1"/>
    </xf>
    <xf numFmtId="0" fontId="59" fillId="0" borderId="1" xfId="574" applyFont="1" applyFill="1" applyBorder="1" applyAlignment="1">
      <alignment horizontal="left" vertical="center" wrapText="1"/>
    </xf>
    <xf numFmtId="187" fontId="24" fillId="0" borderId="1" xfId="574" applyNumberFormat="1" applyFont="1" applyFill="1" applyBorder="1" applyAlignment="1">
      <alignment horizontal="right" vertical="center"/>
    </xf>
    <xf numFmtId="0" fontId="24" fillId="0" borderId="11" xfId="574" applyNumberFormat="1" applyFont="1" applyFill="1" applyBorder="1" applyAlignment="1">
      <alignment horizontal="right" vertical="center"/>
    </xf>
    <xf numFmtId="196" fontId="11" fillId="0" borderId="11" xfId="0" applyNumberFormat="1" applyFont="1" applyFill="1" applyBorder="1" applyAlignment="1">
      <alignment vertical="center" wrapText="1"/>
    </xf>
    <xf numFmtId="196" fontId="11" fillId="0" borderId="1" xfId="0" applyNumberFormat="1" applyFont="1" applyFill="1" applyBorder="1" applyAlignment="1">
      <alignment vertical="center" wrapText="1"/>
    </xf>
    <xf numFmtId="187" fontId="60" fillId="0" borderId="1" xfId="0" applyNumberFormat="1" applyFont="1" applyFill="1" applyBorder="1" applyAlignment="1">
      <alignment horizontal="center" vertical="center" wrapText="1"/>
    </xf>
    <xf numFmtId="196" fontId="24" fillId="0" borderId="0" xfId="17" applyNumberFormat="1" applyFont="1" applyFill="1" applyAlignment="1">
      <alignment horizontal="right" vertical="center" wrapText="1"/>
    </xf>
    <xf numFmtId="0" fontId="15" fillId="0" borderId="0" xfId="0" applyFont="1" applyFill="1" applyAlignment="1">
      <alignment horizontal="left" vertical="center"/>
    </xf>
    <xf numFmtId="0" fontId="9" fillId="0" borderId="0" xfId="738" applyFont="1" applyFill="1" applyBorder="1" applyAlignment="1">
      <alignment horizontal="center" vertical="center"/>
    </xf>
    <xf numFmtId="0" fontId="11" fillId="0" borderId="0" xfId="738" applyFont="1" applyBorder="1" applyAlignment="1">
      <alignment horizontal="left" vertical="center"/>
    </xf>
    <xf numFmtId="0" fontId="11" fillId="0" borderId="0" xfId="738" applyFont="1" applyBorder="1" applyAlignment="1">
      <alignment horizontal="right" vertical="center"/>
    </xf>
    <xf numFmtId="0" fontId="24" fillId="0" borderId="1" xfId="0" applyFont="1" applyBorder="1" applyAlignment="1">
      <alignment horizontal="center" vertical="center" wrapText="1"/>
    </xf>
    <xf numFmtId="200" fontId="10" fillId="0" borderId="1" xfId="151" applyNumberFormat="1" applyFont="1" applyFill="1" applyBorder="1" applyAlignment="1">
      <alignment horizontal="left" vertical="center"/>
    </xf>
    <xf numFmtId="193" fontId="24" fillId="0" borderId="1" xfId="997" applyNumberFormat="1" applyFont="1" applyFill="1" applyBorder="1" applyAlignment="1">
      <alignment vertical="center"/>
    </xf>
    <xf numFmtId="200" fontId="11" fillId="0" borderId="1" xfId="151" applyNumberFormat="1" applyFont="1" applyFill="1" applyBorder="1" applyAlignment="1">
      <alignment horizontal="left" vertical="center"/>
    </xf>
    <xf numFmtId="193" fontId="25" fillId="0" borderId="1" xfId="997" applyNumberFormat="1" applyFont="1" applyFill="1" applyBorder="1" applyAlignment="1">
      <alignment vertical="center"/>
    </xf>
    <xf numFmtId="193" fontId="25" fillId="0" borderId="4" xfId="997" applyNumberFormat="1" applyFont="1" applyFill="1" applyBorder="1" applyAlignment="1">
      <alignment vertical="center"/>
    </xf>
    <xf numFmtId="0" fontId="10" fillId="0" borderId="1" xfId="151" applyFont="1" applyFill="1" applyBorder="1" applyAlignment="1">
      <alignment horizontal="center" vertical="center"/>
    </xf>
    <xf numFmtId="193" fontId="24" fillId="0" borderId="1" xfId="17" applyNumberFormat="1" applyFont="1" applyFill="1" applyBorder="1" applyAlignment="1">
      <alignment vertical="center"/>
    </xf>
    <xf numFmtId="0" fontId="0" fillId="0" borderId="0" xfId="0" applyAlignment="1" applyProtection="1"/>
    <xf numFmtId="0" fontId="15" fillId="0" borderId="0" xfId="956" applyFont="1">
      <alignment vertical="center"/>
    </xf>
    <xf numFmtId="0" fontId="2" fillId="0" borderId="0" xfId="956" applyFont="1" applyFill="1" applyAlignment="1" applyProtection="1">
      <alignment horizontal="center" vertical="center"/>
    </xf>
    <xf numFmtId="0" fontId="0" fillId="0" borderId="0" xfId="0" applyFill="1" applyAlignment="1" applyProtection="1"/>
    <xf numFmtId="0" fontId="36" fillId="3" borderId="0" xfId="956" applyFont="1" applyFill="1">
      <alignment vertical="center"/>
    </xf>
    <xf numFmtId="0" fontId="11" fillId="0" borderId="0" xfId="956" applyFont="1">
      <alignment vertical="center"/>
    </xf>
    <xf numFmtId="0" fontId="52" fillId="3" borderId="0" xfId="956" applyFont="1" applyFill="1">
      <alignment vertical="center"/>
    </xf>
    <xf numFmtId="202" fontId="25" fillId="3" borderId="0" xfId="956" applyNumberFormat="1" applyFont="1" applyFill="1" applyBorder="1" applyAlignment="1">
      <alignment horizontal="right" vertical="center"/>
    </xf>
    <xf numFmtId="202" fontId="24" fillId="3" borderId="1" xfId="956" applyNumberFormat="1" applyFont="1" applyFill="1" applyBorder="1" applyAlignment="1">
      <alignment horizontal="center" vertical="center" wrapText="1"/>
    </xf>
    <xf numFmtId="0" fontId="24" fillId="3" borderId="1" xfId="956" applyFont="1" applyFill="1" applyBorder="1" applyAlignment="1">
      <alignment horizontal="distributed" vertical="center" wrapText="1" indent="3"/>
    </xf>
    <xf numFmtId="0" fontId="10" fillId="2" borderId="1" xfId="0" applyFont="1" applyFill="1" applyBorder="1" applyAlignment="1" applyProtection="1">
      <alignment horizontal="left" vertical="center"/>
    </xf>
    <xf numFmtId="0" fontId="11" fillId="2" borderId="1" xfId="0" applyNumberFormat="1" applyFont="1" applyFill="1" applyBorder="1" applyAlignment="1" applyProtection="1">
      <alignment horizontal="left" vertical="center"/>
    </xf>
    <xf numFmtId="0" fontId="10" fillId="2" borderId="1" xfId="0" applyNumberFormat="1" applyFont="1" applyFill="1" applyBorder="1" applyAlignment="1" applyProtection="1">
      <alignment horizontal="left" vertical="center"/>
    </xf>
    <xf numFmtId="0" fontId="25" fillId="2" borderId="1" xfId="0" applyNumberFormat="1" applyFont="1" applyFill="1" applyBorder="1" applyAlignment="1" applyProtection="1">
      <alignment horizontal="left" vertical="center"/>
      <protection locked="0"/>
    </xf>
    <xf numFmtId="0" fontId="11" fillId="2" borderId="1" xfId="0" applyFont="1" applyFill="1" applyBorder="1" applyAlignment="1" applyProtection="1">
      <alignment horizontal="left" vertical="center"/>
      <protection locked="0"/>
    </xf>
    <xf numFmtId="0" fontId="11" fillId="2" borderId="1" xfId="0" applyFont="1" applyFill="1" applyBorder="1" applyAlignment="1" applyProtection="1">
      <alignment horizontal="left" vertical="center"/>
    </xf>
    <xf numFmtId="0" fontId="24" fillId="0" borderId="1" xfId="0" applyFont="1" applyFill="1" applyBorder="1" applyAlignment="1">
      <alignment horizontal="left" vertical="center"/>
    </xf>
    <xf numFmtId="49" fontId="24" fillId="0" borderId="1" xfId="0" applyNumberFormat="1" applyFont="1" applyFill="1" applyBorder="1" applyAlignment="1">
      <alignment vertical="center" wrapText="1"/>
    </xf>
    <xf numFmtId="0" fontId="10" fillId="2" borderId="1" xfId="0" applyNumberFormat="1" applyFont="1" applyFill="1" applyBorder="1" applyAlignment="1" applyProtection="1">
      <alignment horizontal="left" vertical="center" wrapText="1"/>
    </xf>
    <xf numFmtId="0" fontId="11" fillId="2" borderId="1" xfId="0" applyNumberFormat="1" applyFont="1" applyFill="1" applyBorder="1" applyAlignment="1" applyProtection="1">
      <alignment horizontal="left" vertical="center" wrapText="1"/>
    </xf>
    <xf numFmtId="0" fontId="61" fillId="2" borderId="1" xfId="0" applyNumberFormat="1" applyFont="1" applyFill="1" applyBorder="1" applyAlignment="1" applyProtection="1">
      <alignment horizontal="left" vertical="center"/>
    </xf>
    <xf numFmtId="0" fontId="11" fillId="2" borderId="1" xfId="0" applyNumberFormat="1" applyFont="1" applyFill="1" applyBorder="1" applyAlignment="1" applyProtection="1">
      <alignment vertical="center" wrapText="1"/>
    </xf>
    <xf numFmtId="49" fontId="10" fillId="2" borderId="1" xfId="0" applyNumberFormat="1" applyFont="1" applyFill="1" applyBorder="1" applyAlignment="1" applyProtection="1">
      <alignment vertical="center" wrapText="1"/>
    </xf>
    <xf numFmtId="49" fontId="11" fillId="0" borderId="1" xfId="0" applyNumberFormat="1" applyFont="1" applyFill="1" applyBorder="1" applyAlignment="1" applyProtection="1">
      <alignment horizontal="left" vertical="center"/>
    </xf>
    <xf numFmtId="49" fontId="11" fillId="2" borderId="1" xfId="0" applyNumberFormat="1" applyFont="1" applyFill="1" applyBorder="1" applyAlignment="1" applyProtection="1">
      <alignment horizontal="left" vertical="center" wrapText="1"/>
      <protection locked="0"/>
    </xf>
    <xf numFmtId="0" fontId="11" fillId="2" borderId="1" xfId="0" applyNumberFormat="1" applyFont="1" applyFill="1" applyBorder="1" applyAlignment="1" applyProtection="1">
      <alignment horizontal="left" vertical="center" wrapText="1"/>
      <protection locked="0"/>
    </xf>
    <xf numFmtId="49" fontId="11" fillId="0" borderId="1" xfId="0" applyNumberFormat="1" applyFont="1" applyFill="1" applyBorder="1" applyAlignment="1" applyProtection="1">
      <alignment vertical="center" wrapText="1"/>
    </xf>
    <xf numFmtId="49" fontId="11" fillId="0" borderId="1" xfId="0" applyNumberFormat="1" applyFont="1" applyFill="1" applyBorder="1" applyAlignment="1" applyProtection="1">
      <alignment horizontal="left" vertical="center"/>
      <protection locked="0"/>
    </xf>
    <xf numFmtId="49" fontId="10" fillId="0" borderId="1" xfId="0" applyNumberFormat="1" applyFont="1" applyFill="1" applyBorder="1" applyAlignment="1" applyProtection="1">
      <alignment horizontal="left" vertical="center" wrapText="1"/>
      <protection locked="0"/>
    </xf>
    <xf numFmtId="49" fontId="25" fillId="2" borderId="1" xfId="0" applyNumberFormat="1" applyFont="1" applyFill="1" applyBorder="1" applyAlignment="1" applyProtection="1">
      <alignment horizontal="left" vertical="center" wrapText="1"/>
      <protection locked="0"/>
    </xf>
    <xf numFmtId="49" fontId="11" fillId="0" borderId="1" xfId="0" applyNumberFormat="1" applyFont="1" applyFill="1" applyBorder="1" applyAlignment="1" applyProtection="1">
      <alignment horizontal="left" vertical="center" wrapText="1"/>
      <protection locked="0"/>
    </xf>
    <xf numFmtId="0" fontId="25" fillId="0" borderId="1" xfId="0" applyFont="1" applyFill="1" applyBorder="1" applyAlignment="1">
      <alignment horizontal="left" vertical="center"/>
    </xf>
    <xf numFmtId="196" fontId="24" fillId="0" borderId="1" xfId="17" applyNumberFormat="1" applyFont="1" applyFill="1" applyBorder="1" applyAlignment="1" applyProtection="1">
      <alignment vertical="center" wrapText="1"/>
      <protection locked="0"/>
    </xf>
    <xf numFmtId="49" fontId="24" fillId="3" borderId="1" xfId="1234" applyNumberFormat="1" applyFont="1" applyFill="1" applyBorder="1" applyAlignment="1" applyProtection="1">
      <alignment horizontal="left" vertical="center"/>
    </xf>
    <xf numFmtId="0" fontId="24" fillId="0" borderId="1" xfId="956" applyFont="1" applyFill="1" applyBorder="1" applyAlignment="1">
      <alignment horizontal="center" vertical="center" wrapText="1"/>
    </xf>
    <xf numFmtId="0" fontId="24" fillId="0" borderId="0" xfId="956" applyFont="1" applyFill="1" applyAlignment="1">
      <alignment horizontal="center" vertical="center" wrapText="1"/>
    </xf>
    <xf numFmtId="0" fontId="31" fillId="3" borderId="0" xfId="262" applyFill="1">
      <alignment vertical="center"/>
    </xf>
    <xf numFmtId="0" fontId="31" fillId="0" borderId="0" xfId="262" applyFill="1">
      <alignment vertical="center"/>
    </xf>
    <xf numFmtId="0" fontId="25" fillId="0" borderId="0" xfId="956" applyFont="1" applyFill="1" applyAlignment="1">
      <alignment horizontal="left" vertical="center"/>
    </xf>
    <xf numFmtId="202" fontId="25" fillId="0" borderId="0" xfId="956" applyNumberFormat="1" applyFont="1" applyFill="1" applyBorder="1" applyAlignment="1">
      <alignment horizontal="right" vertical="center"/>
    </xf>
    <xf numFmtId="202" fontId="24" fillId="0" borderId="8" xfId="956" applyNumberFormat="1" applyFont="1" applyFill="1" applyBorder="1" applyAlignment="1">
      <alignment vertical="center" wrapText="1"/>
    </xf>
    <xf numFmtId="0" fontId="24" fillId="0" borderId="8" xfId="956" applyNumberFormat="1" applyFont="1" applyFill="1" applyBorder="1" applyAlignment="1">
      <alignment horizontal="left" vertical="center"/>
    </xf>
    <xf numFmtId="0" fontId="24" fillId="0" borderId="1" xfId="956" applyNumberFormat="1" applyFont="1" applyFill="1" applyBorder="1" applyAlignment="1">
      <alignment vertical="center" wrapText="1"/>
    </xf>
    <xf numFmtId="184" fontId="24" fillId="3" borderId="1" xfId="27" applyNumberFormat="1" applyFont="1" applyFill="1" applyBorder="1" applyAlignment="1" applyProtection="1">
      <alignment horizontal="right" vertical="center" wrapText="1"/>
      <protection locked="0"/>
    </xf>
    <xf numFmtId="0" fontId="25" fillId="0" borderId="1" xfId="956" applyFont="1" applyFill="1" applyBorder="1" applyAlignment="1">
      <alignment horizontal="left" vertical="center" wrapText="1"/>
    </xf>
    <xf numFmtId="184" fontId="25" fillId="3" borderId="1" xfId="27" applyNumberFormat="1" applyFont="1" applyFill="1" applyBorder="1" applyAlignment="1" applyProtection="1">
      <alignment horizontal="right" vertical="center" wrapText="1"/>
      <protection locked="0"/>
    </xf>
    <xf numFmtId="0" fontId="25" fillId="3" borderId="8" xfId="956" applyFont="1" applyFill="1" applyBorder="1" applyAlignment="1">
      <alignment horizontal="left" vertical="center"/>
    </xf>
    <xf numFmtId="0" fontId="25" fillId="3" borderId="1" xfId="956" applyFont="1" applyFill="1" applyBorder="1" applyAlignment="1">
      <alignment horizontal="left" vertical="center" wrapText="1"/>
    </xf>
    <xf numFmtId="196" fontId="25" fillId="3" borderId="1" xfId="17" applyNumberFormat="1" applyFont="1" applyFill="1" applyBorder="1" applyAlignment="1">
      <alignment horizontal="right" vertical="center" wrapText="1"/>
    </xf>
    <xf numFmtId="196" fontId="25" fillId="3" borderId="1" xfId="17" applyNumberFormat="1" applyFont="1" applyFill="1" applyBorder="1" applyAlignment="1" applyProtection="1">
      <alignment horizontal="right" vertical="center" wrapText="1"/>
      <protection locked="0"/>
    </xf>
    <xf numFmtId="0" fontId="25" fillId="0" borderId="8" xfId="956" applyFont="1" applyFill="1" applyBorder="1" applyAlignment="1">
      <alignment horizontal="left" vertical="top" wrapText="1"/>
    </xf>
    <xf numFmtId="0" fontId="25" fillId="0" borderId="1" xfId="956" applyNumberFormat="1" applyFont="1" applyFill="1" applyBorder="1" applyAlignment="1">
      <alignment vertical="center" wrapText="1"/>
    </xf>
    <xf numFmtId="0" fontId="24" fillId="0" borderId="8" xfId="956" applyFont="1" applyFill="1" applyBorder="1" applyAlignment="1">
      <alignment horizontal="distributed" vertical="center"/>
    </xf>
    <xf numFmtId="49" fontId="24" fillId="0" borderId="1" xfId="0" applyNumberFormat="1" applyFont="1" applyFill="1" applyBorder="1" applyAlignment="1" applyProtection="1">
      <alignment horizontal="distributed" vertical="center" wrapText="1"/>
    </xf>
    <xf numFmtId="196" fontId="24" fillId="0" borderId="1" xfId="17" applyNumberFormat="1" applyFont="1" applyFill="1" applyBorder="1" applyAlignment="1" applyProtection="1">
      <alignment horizontal="right" vertical="center" wrapText="1"/>
      <protection locked="0"/>
    </xf>
    <xf numFmtId="0" fontId="24" fillId="0" borderId="8" xfId="956" applyNumberFormat="1" applyFont="1" applyFill="1" applyBorder="1" applyAlignment="1" applyProtection="1">
      <alignment horizontal="left" vertical="center"/>
    </xf>
    <xf numFmtId="0" fontId="24" fillId="0" borderId="1" xfId="956" applyNumberFormat="1" applyFont="1" applyFill="1" applyBorder="1" applyAlignment="1" applyProtection="1">
      <alignment vertical="center" wrapText="1"/>
    </xf>
    <xf numFmtId="0" fontId="25" fillId="3" borderId="8" xfId="262" applyFont="1" applyFill="1" applyBorder="1" applyAlignment="1" applyProtection="1">
      <alignment horizontal="left" vertical="center"/>
    </xf>
    <xf numFmtId="0" fontId="25" fillId="3" borderId="1" xfId="262" applyFont="1" applyFill="1" applyBorder="1" applyAlignment="1" applyProtection="1">
      <alignment horizontal="left" vertical="center" wrapText="1"/>
    </xf>
    <xf numFmtId="0" fontId="46" fillId="0" borderId="8" xfId="956" applyFont="1" applyFill="1" applyBorder="1" applyAlignment="1">
      <alignment horizontal="distributed" vertical="center"/>
    </xf>
    <xf numFmtId="0" fontId="24" fillId="0" borderId="1" xfId="956" applyFont="1" applyFill="1" applyBorder="1" applyAlignment="1">
      <alignment horizontal="distributed" vertical="center" wrapText="1" indent="2"/>
    </xf>
    <xf numFmtId="196" fontId="31" fillId="0" borderId="0" xfId="956" applyNumberFormat="1" applyFill="1">
      <alignment vertical="center"/>
    </xf>
    <xf numFmtId="0" fontId="0" fillId="0" borderId="0" xfId="956" applyFont="1" applyFill="1">
      <alignment vertical="center"/>
    </xf>
    <xf numFmtId="202" fontId="24" fillId="0" borderId="13" xfId="956" applyNumberFormat="1" applyFont="1" applyFill="1" applyBorder="1" applyAlignment="1">
      <alignment horizontal="center" vertical="center" wrapText="1"/>
    </xf>
    <xf numFmtId="202" fontId="24" fillId="0" borderId="0" xfId="956" applyNumberFormat="1" applyFont="1" applyFill="1" applyAlignment="1">
      <alignment horizontal="center" vertical="center" wrapText="1"/>
    </xf>
    <xf numFmtId="196" fontId="25" fillId="0" borderId="1" xfId="1170" applyNumberFormat="1" applyFont="1" applyFill="1" applyBorder="1" applyAlignment="1" applyProtection="1">
      <alignment vertical="center" wrapText="1"/>
    </xf>
    <xf numFmtId="3" fontId="25" fillId="0" borderId="1" xfId="17" applyNumberFormat="1" applyFont="1" applyFill="1" applyBorder="1" applyAlignment="1" applyProtection="1">
      <alignment horizontal="right" vertical="center" wrapText="1"/>
      <protection locked="0"/>
    </xf>
    <xf numFmtId="184" fontId="25" fillId="0" borderId="1" xfId="27" applyNumberFormat="1" applyFont="1" applyFill="1" applyBorder="1" applyAlignment="1" applyProtection="1">
      <alignment vertical="center" wrapText="1"/>
      <protection locked="0"/>
    </xf>
    <xf numFmtId="49" fontId="25" fillId="0" borderId="1" xfId="1170" applyNumberFormat="1" applyFont="1" applyFill="1" applyBorder="1" applyAlignment="1" applyProtection="1">
      <alignment horizontal="left" vertical="center" wrapText="1"/>
    </xf>
    <xf numFmtId="184" fontId="24" fillId="0" borderId="1" xfId="27" applyNumberFormat="1" applyFont="1" applyFill="1" applyBorder="1" applyAlignment="1" applyProtection="1">
      <alignment vertical="center" wrapText="1"/>
      <protection locked="0"/>
    </xf>
    <xf numFmtId="0" fontId="24" fillId="0" borderId="1" xfId="956" applyFont="1" applyFill="1" applyBorder="1" applyAlignment="1">
      <alignment vertical="center" wrapText="1"/>
    </xf>
    <xf numFmtId="0" fontId="25" fillId="0" borderId="8" xfId="956" applyNumberFormat="1" applyFont="1" applyFill="1" applyBorder="1" applyAlignment="1">
      <alignment horizontal="left" vertical="center"/>
    </xf>
    <xf numFmtId="0" fontId="25" fillId="0" borderId="1" xfId="956" applyNumberFormat="1" applyFont="1" applyFill="1" applyBorder="1" applyAlignment="1">
      <alignment horizontal="left" vertical="center" wrapText="1"/>
    </xf>
    <xf numFmtId="0" fontId="25" fillId="0" borderId="8" xfId="262" applyFont="1" applyFill="1" applyBorder="1" applyAlignment="1">
      <alignment horizontal="left" vertical="center"/>
    </xf>
    <xf numFmtId="0" fontId="24" fillId="0" borderId="1" xfId="956" applyNumberFormat="1" applyFont="1" applyFill="1" applyBorder="1" applyAlignment="1">
      <alignment horizontal="left" vertical="center" wrapText="1"/>
    </xf>
    <xf numFmtId="0" fontId="62" fillId="0" borderId="0" xfId="956" applyFont="1" applyFill="1">
      <alignment vertical="center"/>
    </xf>
    <xf numFmtId="3" fontId="31" fillId="0" borderId="0" xfId="956" applyNumberFormat="1" applyFill="1">
      <alignment vertical="center"/>
    </xf>
    <xf numFmtId="0" fontId="24" fillId="3" borderId="0" xfId="956" applyFont="1" applyFill="1" applyAlignment="1" applyProtection="1">
      <alignment horizontal="center" vertical="center" wrapText="1"/>
    </xf>
    <xf numFmtId="0" fontId="25" fillId="3" borderId="0" xfId="956" applyFont="1" applyFill="1" applyProtection="1">
      <alignment vertical="center"/>
    </xf>
    <xf numFmtId="0" fontId="31" fillId="3" borderId="0" xfId="262" applyFill="1" applyProtection="1">
      <alignment vertical="center"/>
    </xf>
    <xf numFmtId="202" fontId="31" fillId="3" borderId="0" xfId="956" applyNumberFormat="1" applyFill="1" applyProtection="1">
      <alignment vertical="center"/>
    </xf>
    <xf numFmtId="0" fontId="25" fillId="0" borderId="0" xfId="956" applyFont="1" applyFill="1" applyAlignment="1" applyProtection="1">
      <alignment horizontal="left" vertical="center"/>
    </xf>
    <xf numFmtId="0" fontId="52" fillId="0" borderId="0" xfId="956" applyFont="1" applyFill="1" applyProtection="1">
      <alignment vertical="center"/>
    </xf>
    <xf numFmtId="0" fontId="24" fillId="0" borderId="1" xfId="956" applyFont="1" applyFill="1" applyBorder="1" applyAlignment="1" applyProtection="1">
      <alignment horizontal="center" vertical="center" wrapText="1"/>
    </xf>
    <xf numFmtId="202" fontId="24" fillId="0" borderId="0" xfId="956" applyNumberFormat="1" applyFont="1" applyFill="1" applyAlignment="1" applyProtection="1">
      <alignment horizontal="center" vertical="center" wrapText="1"/>
    </xf>
    <xf numFmtId="0" fontId="36" fillId="0" borderId="0" xfId="262" applyFont="1" applyFill="1" applyAlignment="1" applyProtection="1">
      <alignment horizontal="center" vertical="center"/>
    </xf>
    <xf numFmtId="196" fontId="25" fillId="0" borderId="1" xfId="0" applyNumberFormat="1" applyFont="1" applyFill="1" applyBorder="1" applyAlignment="1" applyProtection="1">
      <alignment horizontal="right" vertical="center"/>
      <protection locked="0"/>
    </xf>
    <xf numFmtId="0" fontId="25" fillId="0" borderId="8" xfId="956" applyFont="1" applyFill="1" applyBorder="1" applyAlignment="1" applyProtection="1">
      <alignment horizontal="left" vertical="top" wrapText="1"/>
    </xf>
    <xf numFmtId="0" fontId="25" fillId="0" borderId="1" xfId="956" applyNumberFormat="1" applyFont="1" applyFill="1" applyBorder="1" applyAlignment="1" applyProtection="1">
      <alignment vertical="center" wrapText="1"/>
    </xf>
    <xf numFmtId="0" fontId="24" fillId="0" borderId="8" xfId="956" applyFont="1" applyFill="1" applyBorder="1" applyAlignment="1" applyProtection="1">
      <alignment horizontal="distributed" vertical="center"/>
    </xf>
    <xf numFmtId="0" fontId="25" fillId="0" borderId="8" xfId="262" applyFont="1" applyFill="1" applyBorder="1" applyAlignment="1" applyProtection="1">
      <alignment horizontal="left" vertical="center"/>
    </xf>
    <xf numFmtId="0" fontId="46" fillId="0" borderId="8" xfId="956" applyFont="1" applyFill="1" applyBorder="1" applyAlignment="1" applyProtection="1">
      <alignment horizontal="distributed" vertical="center"/>
    </xf>
    <xf numFmtId="0" fontId="24" fillId="0" borderId="1" xfId="956" applyNumberFormat="1" applyFont="1" applyFill="1" applyBorder="1" applyAlignment="1" applyProtection="1">
      <alignment horizontal="distributed" vertical="center"/>
    </xf>
    <xf numFmtId="3" fontId="31" fillId="3" borderId="0" xfId="956" applyNumberFormat="1" applyFill="1" applyProtection="1">
      <alignment vertical="center"/>
    </xf>
    <xf numFmtId="0" fontId="25" fillId="0" borderId="8" xfId="956" applyFont="1" applyFill="1" applyBorder="1" applyAlignment="1" applyProtection="1" quotePrefix="1">
      <alignment horizontal="left" vertical="center"/>
    </xf>
    <xf numFmtId="0" fontId="25" fillId="3" borderId="8" xfId="956" applyFont="1" applyFill="1" applyBorder="1" applyAlignment="1" quotePrefix="1">
      <alignment horizontal="left" vertical="center"/>
    </xf>
    <xf numFmtId="49" fontId="14" fillId="0" borderId="1" xfId="518" applyNumberFormat="1" applyFont="1" applyFill="1" applyBorder="1" applyAlignment="1" quotePrefix="1">
      <alignment horizontal="left" vertical="center" wrapText="1"/>
    </xf>
    <xf numFmtId="49" fontId="15" fillId="0" borderId="1" xfId="518" applyNumberFormat="1" applyFont="1" applyFill="1" applyBorder="1" applyAlignment="1" quotePrefix="1">
      <alignment horizontal="left" vertical="center" wrapText="1"/>
    </xf>
  </cellXfs>
  <cellStyles count="1330">
    <cellStyle name="常规" xfId="0" builtinId="0"/>
    <cellStyle name="货币[0]" xfId="1" builtinId="7"/>
    <cellStyle name="强调文字颜色 2 3 2" xfId="2"/>
    <cellStyle name="输入" xfId="3" builtinId="20"/>
    <cellStyle name="20% - 强调文字颜色 3" xfId="4" builtinId="38"/>
    <cellStyle name="常规 440" xfId="5"/>
    <cellStyle name="常规 435" xfId="6"/>
    <cellStyle name="链接单元格 5" xfId="7"/>
    <cellStyle name="货币" xfId="8" builtinId="4"/>
    <cellStyle name="百分比 2 8 2" xfId="9"/>
    <cellStyle name="args.style" xfId="10"/>
    <cellStyle name="好 3 2 2" xfId="11"/>
    <cellStyle name="常规 3 4 3" xfId="12"/>
    <cellStyle name="Accent2 - 40%" xfId="13"/>
    <cellStyle name="千位分隔[0]" xfId="14" builtinId="6"/>
    <cellStyle name="t 2" xfId="15"/>
    <cellStyle name="强调文字颜色 4 3 2" xfId="16"/>
    <cellStyle name="千位分隔" xfId="17" builtinId="3"/>
    <cellStyle name="常规 7 3" xfId="18"/>
    <cellStyle name="常规 26 2" xfId="19"/>
    <cellStyle name="40% - 强调文字颜色 3" xfId="20" builtinId="39"/>
    <cellStyle name="计算 2" xfId="21"/>
    <cellStyle name="差" xfId="22" builtinId="27"/>
    <cellStyle name="超链接" xfId="23" builtinId="8"/>
    <cellStyle name="日期" xfId="24"/>
    <cellStyle name="60% - 强调文字颜色 6 3 2" xfId="25"/>
    <cellStyle name="60% - 强调文字颜色 3" xfId="26" builtinId="40"/>
    <cellStyle name="百分比" xfId="27" builtinId="5"/>
    <cellStyle name="好_2007年地州资金往来对账表 3" xfId="28"/>
    <cellStyle name="差_Book1 2" xfId="29"/>
    <cellStyle name="Accent4 5" xfId="30"/>
    <cellStyle name="已访问的超链接" xfId="31" builtinId="9"/>
    <cellStyle name="注释" xfId="32" builtinId="10"/>
    <cellStyle name="60% - 强调文字颜色 2 3" xfId="33"/>
    <cellStyle name="常规 6" xfId="34"/>
    <cellStyle name="Accent5 - 60% 2 2" xfId="35"/>
    <cellStyle name="Accent6 3" xfId="36"/>
    <cellStyle name="60% - 强调文字颜色 2" xfId="37" builtinId="36"/>
    <cellStyle name="Accent3 4 2" xfId="38"/>
    <cellStyle name="百分比 7" xfId="39"/>
    <cellStyle name="标题 4" xfId="40" builtinId="19"/>
    <cellStyle name="警告文本" xfId="41" builtinId="11"/>
    <cellStyle name="常规 4 2 2 3" xfId="42"/>
    <cellStyle name="常规 6 5" xfId="43"/>
    <cellStyle name="注释 5" xfId="44"/>
    <cellStyle name="60% - 强调文字颜色 2 2 2" xfId="45"/>
    <cellStyle name="常规 5 2" xfId="46"/>
    <cellStyle name="标题" xfId="47" builtinId="15"/>
    <cellStyle name="解释性文本" xfId="48" builtinId="53"/>
    <cellStyle name="标题 1 5 2" xfId="49"/>
    <cellStyle name="标题 1" xfId="50" builtinId="16"/>
    <cellStyle name="标题 2" xfId="51" builtinId="17"/>
    <cellStyle name="60% - 强调文字颜色 1" xfId="52" builtinId="32"/>
    <cellStyle name="Accent4 2 2" xfId="53"/>
    <cellStyle name="Accent6 2" xfId="54"/>
    <cellStyle name="百分比 6" xfId="55"/>
    <cellStyle name="标题 3" xfId="56" builtinId="18"/>
    <cellStyle name="注释 3 2 2" xfId="57"/>
    <cellStyle name="Accent6 5" xfId="58"/>
    <cellStyle name="60% - 强调文字颜色 4" xfId="59" builtinId="44"/>
    <cellStyle name="输出" xfId="60" builtinId="21"/>
    <cellStyle name="计算" xfId="61" builtinId="22"/>
    <cellStyle name="检查单元格" xfId="62" builtinId="23"/>
    <cellStyle name="20% - 强调文字颜色 6" xfId="63" builtinId="50"/>
    <cellStyle name="强调文字颜色 2" xfId="64" builtinId="33"/>
    <cellStyle name="常规 2 2 2 5" xfId="65"/>
    <cellStyle name="标题 4 5 3" xfId="66"/>
    <cellStyle name="PSHeading 4" xfId="67"/>
    <cellStyle name="链接单元格" xfId="68" builtinId="24"/>
    <cellStyle name="差_0605石屏" xfId="69"/>
    <cellStyle name="汇总" xfId="70" builtinId="25"/>
    <cellStyle name="好" xfId="71" builtinId="26"/>
    <cellStyle name="适中" xfId="72" builtinId="28"/>
    <cellStyle name="链接单元格 7" xfId="73"/>
    <cellStyle name="常规 442" xfId="74"/>
    <cellStyle name="常规 8 2" xfId="75"/>
    <cellStyle name="20% - 强调文字颜色 5" xfId="76" builtinId="46"/>
    <cellStyle name="强调文字颜色 1" xfId="77" builtinId="29"/>
    <cellStyle name="常规 2 2 2 4" xfId="78"/>
    <cellStyle name="汇总 2 4 2" xfId="79"/>
    <cellStyle name="标题 4 5 2" xfId="80"/>
    <cellStyle name="千位分隔 6 2" xfId="81"/>
    <cellStyle name="链接单元格 3" xfId="82"/>
    <cellStyle name="常规 428" xfId="83"/>
    <cellStyle name="常规 433" xfId="84"/>
    <cellStyle name="20% - 强调文字颜色 1" xfId="85" builtinId="30"/>
    <cellStyle name="40% - 强调文字颜色 1" xfId="86" builtinId="31"/>
    <cellStyle name="链接单元格 4" xfId="87"/>
    <cellStyle name="常规 429" xfId="88"/>
    <cellStyle name="常规 434" xfId="89"/>
    <cellStyle name="20% - 强调文字颜色 2" xfId="90" builtinId="34"/>
    <cellStyle name="汇总 3 4" xfId="91"/>
    <cellStyle name="40% - 强调文字颜色 2" xfId="92" builtinId="35"/>
    <cellStyle name="差_11大理 2 2" xfId="93"/>
    <cellStyle name="Accent2 - 40% 2" xfId="94"/>
    <cellStyle name="检查单元格 3 4" xfId="95"/>
    <cellStyle name="强调文字颜色 3" xfId="96" builtinId="37"/>
    <cellStyle name="PSChar" xfId="97"/>
    <cellStyle name="Accent2 - 40% 3" xfId="98"/>
    <cellStyle name="好_2008年地州对账表(国库资金）" xfId="99"/>
    <cellStyle name="强调文字颜色 4" xfId="100" builtinId="41"/>
    <cellStyle name="链接单元格 6" xfId="101"/>
    <cellStyle name="常规 436" xfId="102"/>
    <cellStyle name="常规 441" xfId="103"/>
    <cellStyle name="20% - 强调文字颜色 4" xfId="104" builtinId="42"/>
    <cellStyle name="40% - 强调文字颜色 4" xfId="105" builtinId="43"/>
    <cellStyle name="强调文字颜色 5" xfId="106" builtinId="45"/>
    <cellStyle name="常规 2 5 3 2" xfId="107"/>
    <cellStyle name="60% - 强调文字颜色 5 2 2 2" xfId="108"/>
    <cellStyle name="40% - 强调文字颜色 5" xfId="109" builtinId="47"/>
    <cellStyle name="Accent6 6" xfId="110"/>
    <cellStyle name="60% - 强调文字颜色 5" xfId="111" builtinId="48"/>
    <cellStyle name="强调文字颜色 6" xfId="112" builtinId="49"/>
    <cellStyle name="_弱电系统设备配置报价清单" xfId="113"/>
    <cellStyle name="40% - 强调文字颜色 6" xfId="114" builtinId="51"/>
    <cellStyle name="Accent6 7" xfId="115"/>
    <cellStyle name="标题 1 4 3" xfId="116"/>
    <cellStyle name="60% - 强调文字颜色 6" xfId="117" builtinId="52"/>
    <cellStyle name="常规 2 3 4 2" xfId="118"/>
    <cellStyle name="t_HVAC Equipment (3) 2" xfId="119"/>
    <cellStyle name="百分比 2 3" xfId="120"/>
    <cellStyle name="常规 2 14 2" xfId="121"/>
    <cellStyle name="Standard_AREAS" xfId="122"/>
    <cellStyle name="标题 2 2 2 2" xfId="123"/>
    <cellStyle name="_ET_STYLE_NoName_00__Book1_1 2 3" xfId="124"/>
    <cellStyle name="百分比 2 3 2 3" xfId="125"/>
    <cellStyle name="数量 2 2" xfId="126"/>
    <cellStyle name="标题 2 6" xfId="127"/>
    <cellStyle name="百分比 2 4 3 2" xfId="128"/>
    <cellStyle name="常规 4 3" xfId="129"/>
    <cellStyle name="解释性文本 5" xfId="130"/>
    <cellStyle name="差 2" xfId="131"/>
    <cellStyle name="千分位_97-917" xfId="132"/>
    <cellStyle name="汇总 5 4" xfId="133"/>
    <cellStyle name="百分比 2 3 2" xfId="134"/>
    <cellStyle name="常规 2 15" xfId="135"/>
    <cellStyle name="解释性文本 2 2 2" xfId="136"/>
    <cellStyle name="百分比 7 2" xfId="137"/>
    <cellStyle name="百分比 2 11 2" xfId="138"/>
    <cellStyle name="百分比 2 3 5" xfId="139"/>
    <cellStyle name="千位分隔 2 2" xfId="140"/>
    <cellStyle name="20% - 强调文字颜色 5 2" xfId="141"/>
    <cellStyle name="寘嬫愗傝_Region Orders (2)" xfId="142"/>
    <cellStyle name="PSHeading 3" xfId="143"/>
    <cellStyle name="百分比 2 2 2 3" xfId="144"/>
    <cellStyle name="强调 2 2" xfId="145"/>
    <cellStyle name="PSHeading" xfId="146"/>
    <cellStyle name="百分比 2 2 2" xfId="147"/>
    <cellStyle name="汇总 4 4" xfId="148"/>
    <cellStyle name="Accent4 - 20%" xfId="149"/>
    <cellStyle name="差 4 2 2" xfId="150"/>
    <cellStyle name="常规 16 2" xfId="151"/>
    <cellStyle name="编号 4" xfId="152"/>
    <cellStyle name="PSDec 2" xfId="153"/>
    <cellStyle name="常规 10" xfId="154"/>
    <cellStyle name="警告文本 5 3" xfId="155"/>
    <cellStyle name="常规 2 9 3 2" xfId="156"/>
    <cellStyle name="PSInt 2" xfId="157"/>
    <cellStyle name="常规 2 4 2" xfId="158"/>
    <cellStyle name="标题 3 3" xfId="159"/>
    <cellStyle name="Comma [0]_!!!GO" xfId="160"/>
    <cellStyle name="PSDec" xfId="161"/>
    <cellStyle name="PSDate 2" xfId="162"/>
    <cellStyle name="编号 2 2 2" xfId="163"/>
    <cellStyle name="PSHeading 3 3" xfId="164"/>
    <cellStyle name="编号 2 2" xfId="165"/>
    <cellStyle name="PSDate" xfId="166"/>
    <cellStyle name="常规 11 3 2" xfId="167"/>
    <cellStyle name="PSChar 2" xfId="168"/>
    <cellStyle name="PSHeading 2 2 3" xfId="169"/>
    <cellStyle name="常规 2 3 2 3 2" xfId="170"/>
    <cellStyle name="解释性文本 2 3" xfId="171"/>
    <cellStyle name="百分比 8" xfId="172"/>
    <cellStyle name="Pourcentage_pldt" xfId="173"/>
    <cellStyle name="60% - 强调文字颜色 6 2 2" xfId="174"/>
    <cellStyle name="Header2" xfId="175"/>
    <cellStyle name="强调文字颜色 5 2 3" xfId="176"/>
    <cellStyle name="常规 94" xfId="177"/>
    <cellStyle name="Percent [2] 2" xfId="178"/>
    <cellStyle name="常规 2 3 4" xfId="179"/>
    <cellStyle name="t_HVAC Equipment (3)" xfId="180"/>
    <cellStyle name="Input [yellow] 3" xfId="181"/>
    <cellStyle name="常规 3 4 2 2" xfId="182"/>
    <cellStyle name="检查单元格 2 4" xfId="183"/>
    <cellStyle name="常规 2 9 3" xfId="184"/>
    <cellStyle name="输入 3 3" xfId="185"/>
    <cellStyle name="常规 2 4" xfId="186"/>
    <cellStyle name="PSInt" xfId="187"/>
    <cellStyle name="Accent5 6" xfId="188"/>
    <cellStyle name="汇总 3" xfId="189"/>
    <cellStyle name="标题 1 3 2" xfId="190"/>
    <cellStyle name="差_0605石屏 3" xfId="191"/>
    <cellStyle name="Accent3 - 20% 2 2" xfId="192"/>
    <cellStyle name="Accent1 - 40% 2" xfId="193"/>
    <cellStyle name="Normal_!!!GO" xfId="194"/>
    <cellStyle name="百分比 2 5 2" xfId="195"/>
    <cellStyle name="常规 19 10" xfId="196"/>
    <cellStyle name="Normal" xfId="197"/>
    <cellStyle name="常规 3 4 2" xfId="198"/>
    <cellStyle name="no dec 3" xfId="199"/>
    <cellStyle name="PSHeading 2 3" xfId="200"/>
    <cellStyle name="百分比 3 3 2" xfId="201"/>
    <cellStyle name="Accent2 8" xfId="202"/>
    <cellStyle name="Accent6 - 20% 2" xfId="203"/>
    <cellStyle name="no dec 2 2" xfId="204"/>
    <cellStyle name="PSHeading 2 2 2" xfId="205"/>
    <cellStyle name="常规 2 2 3 4" xfId="206"/>
    <cellStyle name="Accent1 8" xfId="207"/>
    <cellStyle name="差_1110洱源 2" xfId="208"/>
    <cellStyle name="差_11大理 3" xfId="209"/>
    <cellStyle name="sstot 2" xfId="210"/>
    <cellStyle name="PSHeading 2" xfId="211"/>
    <cellStyle name="no dec" xfId="212"/>
    <cellStyle name="汇总 4 4 2" xfId="213"/>
    <cellStyle name="百分比 2 2 2 2" xfId="214"/>
    <cellStyle name="Accent4 - 20% 2" xfId="215"/>
    <cellStyle name="常规 2 4 2 4" xfId="216"/>
    <cellStyle name="千位分隔 2 3 2" xfId="217"/>
    <cellStyle name="Milliers [0]_!!!GO" xfId="218"/>
    <cellStyle name="常规 10 41 2" xfId="219"/>
    <cellStyle name="部门 2 2" xfId="220"/>
    <cellStyle name="常规 2 2 2 2" xfId="221"/>
    <cellStyle name="Millares_96 Risk" xfId="222"/>
    <cellStyle name="60% - 强调文字颜色 1 3 2" xfId="223"/>
    <cellStyle name="Accent2 5" xfId="224"/>
    <cellStyle name="适中 2 2 2" xfId="225"/>
    <cellStyle name="百分比 2 9 2" xfId="226"/>
    <cellStyle name="Millares [0]_96 Risk" xfId="227"/>
    <cellStyle name="常规 2 10" xfId="228"/>
    <cellStyle name="强调文字颜色 3 3" xfId="229"/>
    <cellStyle name="_Book1_2 3" xfId="230"/>
    <cellStyle name="常规 2 12 2" xfId="231"/>
    <cellStyle name="Accent2 - 20% 3" xfId="232"/>
    <cellStyle name="千位分隔 2 4 2" xfId="233"/>
    <cellStyle name="Input [yellow] 2" xfId="234"/>
    <cellStyle name="Accent4 - 40% 2 2" xfId="235"/>
    <cellStyle name="输入 4 2 2" xfId="236"/>
    <cellStyle name="常规 3 3 2" xfId="237"/>
    <cellStyle name="Accent6 - 40% 2" xfId="238"/>
    <cellStyle name="商品名称 4" xfId="239"/>
    <cellStyle name="千位分隔 2 4" xfId="240"/>
    <cellStyle name="Input [yellow]" xfId="241"/>
    <cellStyle name="千位分隔 2 2 2" xfId="242"/>
    <cellStyle name="Accent4 - 40% 2" xfId="243"/>
    <cellStyle name="百分比 2 4 2 2" xfId="244"/>
    <cellStyle name="输入 4 2" xfId="245"/>
    <cellStyle name="Accent6 - 40%" xfId="246"/>
    <cellStyle name="Header1" xfId="247"/>
    <cellStyle name="强调文字颜色 5 2 2" xfId="248"/>
    <cellStyle name="Grey" xfId="249"/>
    <cellStyle name="常规 5 2 2 2" xfId="250"/>
    <cellStyle name="百分比 5 2" xfId="251"/>
    <cellStyle name="常规 2 3 6" xfId="252"/>
    <cellStyle name="标题 2 2" xfId="253"/>
    <cellStyle name="常规 13" xfId="254"/>
    <cellStyle name="好 4 3" xfId="255"/>
    <cellStyle name="Currency1" xfId="256"/>
    <cellStyle name="适中 3 2" xfId="257"/>
    <cellStyle name="标题 2 3 4" xfId="258"/>
    <cellStyle name="Accent6 - 60% 3" xfId="259"/>
    <cellStyle name="Accent6 - 60% 2" xfId="260"/>
    <cellStyle name="Accent6 - 40% 3" xfId="261"/>
    <cellStyle name="常规_2007年云南省向人大报送政府收支预算表格式编制过程表" xfId="262"/>
    <cellStyle name="常规 3 3 3" xfId="263"/>
    <cellStyle name="ColLevel_0" xfId="264"/>
    <cellStyle name="差_0502通海县" xfId="265"/>
    <cellStyle name="Accent5 8" xfId="266"/>
    <cellStyle name="汇总 5" xfId="267"/>
    <cellStyle name="标题 1 3 3" xfId="268"/>
    <cellStyle name="60% - 强调文字颜色 5 2 2" xfId="269"/>
    <cellStyle name="强调文字颜色 4 2 3" xfId="270"/>
    <cellStyle name="Category" xfId="271"/>
    <cellStyle name="Accent5 3" xfId="272"/>
    <cellStyle name="常规 12 2" xfId="273"/>
    <cellStyle name="好 4 2 2" xfId="274"/>
    <cellStyle name="Accent5 - 60% 2" xfId="275"/>
    <cellStyle name="标题 2 3 3" xfId="276"/>
    <cellStyle name="Accent5 - 60%" xfId="277"/>
    <cellStyle name="Percent_!!!GO" xfId="278"/>
    <cellStyle name="链接单元格 2 2 2" xfId="279"/>
    <cellStyle name="好 2 2" xfId="280"/>
    <cellStyle name="Accent5 - 40%" xfId="281"/>
    <cellStyle name="百分比 2" xfId="282"/>
    <cellStyle name="差 4" xfId="283"/>
    <cellStyle name="解释性文本 7" xfId="284"/>
    <cellStyle name="Accent3 9" xfId="285"/>
    <cellStyle name="常规 2 7 3 2" xfId="286"/>
    <cellStyle name="适中 6" xfId="287"/>
    <cellStyle name="_Book1_3" xfId="288"/>
    <cellStyle name="输出 7" xfId="289"/>
    <cellStyle name="Accent5 - 20% 3" xfId="290"/>
    <cellStyle name="好_M01-1 2" xfId="291"/>
    <cellStyle name="好_11大理 3" xfId="292"/>
    <cellStyle name="差_M01-1 3" xfId="293"/>
    <cellStyle name="Accent5 - 20% 2 2" xfId="294"/>
    <cellStyle name="好_11大理 2 2" xfId="295"/>
    <cellStyle name="常规 2 3 3 3 2" xfId="296"/>
    <cellStyle name="标题 1 6" xfId="297"/>
    <cellStyle name="Accent1 - 60% 3" xfId="298"/>
    <cellStyle name="注释 4 2 2" xfId="299"/>
    <cellStyle name="常规 17 2" xfId="300"/>
    <cellStyle name="Accent4 8" xfId="301"/>
    <cellStyle name="标题 1 2 4" xfId="302"/>
    <cellStyle name="标题 1 2 2" xfId="303"/>
    <cellStyle name="常规 2 2 6 2" xfId="304"/>
    <cellStyle name="百分比 4 2 2" xfId="305"/>
    <cellStyle name="Accent4 6" xfId="306"/>
    <cellStyle name="警告文本 2 2" xfId="307"/>
    <cellStyle name="PSHeading 5" xfId="308"/>
    <cellStyle name="Accent4 4 2" xfId="309"/>
    <cellStyle name="Accent4 - 20% 2 2" xfId="310"/>
    <cellStyle name="百分比 2 2 2 2 2" xfId="311"/>
    <cellStyle name="New Times Roman" xfId="312"/>
    <cellStyle name="Accent4 3" xfId="313"/>
    <cellStyle name="常规 23" xfId="314"/>
    <cellStyle name="常规 18" xfId="315"/>
    <cellStyle name="注释 4 3" xfId="316"/>
    <cellStyle name="数量 2" xfId="317"/>
    <cellStyle name="PSSpacer" xfId="318"/>
    <cellStyle name="Accent4 - 60% 3" xfId="319"/>
    <cellStyle name="标题1 2 2 2" xfId="320"/>
    <cellStyle name="Accent4 - 60% 2" xfId="321"/>
    <cellStyle name="输入 4 3" xfId="322"/>
    <cellStyle name="Accent4 - 40% 3" xfId="323"/>
    <cellStyle name="常规 3 4" xfId="324"/>
    <cellStyle name="链接单元格 2 3" xfId="325"/>
    <cellStyle name="输出 2 4" xfId="326"/>
    <cellStyle name="百分比 2 2 3" xfId="327"/>
    <cellStyle name="汇总 4 5" xfId="328"/>
    <cellStyle name="Date 2" xfId="329"/>
    <cellStyle name="差_0605石屏 2 2" xfId="330"/>
    <cellStyle name="千位分隔 4" xfId="331"/>
    <cellStyle name="标题 4 3" xfId="332"/>
    <cellStyle name="汇总 2 2" xfId="333"/>
    <cellStyle name="Accent5 5 2" xfId="334"/>
    <cellStyle name="差_0605石屏 2" xfId="335"/>
    <cellStyle name="汇总 2" xfId="336"/>
    <cellStyle name="Accent5 5" xfId="337"/>
    <cellStyle name="百分比 2 4 2" xfId="338"/>
    <cellStyle name="Accent4 - 40%" xfId="339"/>
    <cellStyle name="PSHeading 2 2" xfId="340"/>
    <cellStyle name="Accent6 8" xfId="341"/>
    <cellStyle name="Accent6 - 20%" xfId="342"/>
    <cellStyle name="百分比 3 3" xfId="343"/>
    <cellStyle name="注释 2" xfId="344"/>
    <cellStyle name="60% - 强调文字颜色 2 3 2" xfId="345"/>
    <cellStyle name="计算 4 3" xfId="346"/>
    <cellStyle name="商品名称 2 2" xfId="347"/>
    <cellStyle name="20% - 强调文字颜色 2 2 2" xfId="348"/>
    <cellStyle name="Accent4 4" xfId="349"/>
    <cellStyle name="商品名称 2" xfId="350"/>
    <cellStyle name="百分比 9 2" xfId="351"/>
    <cellStyle name="标题1 2 2" xfId="352"/>
    <cellStyle name="Accent4" xfId="353"/>
    <cellStyle name="差 3 2 2" xfId="354"/>
    <cellStyle name="警告文本 6" xfId="355"/>
    <cellStyle name="差_1110洱源" xfId="356"/>
    <cellStyle name="汇总 2 5" xfId="357"/>
    <cellStyle name="差_2007年地州资金往来对账表 2" xfId="358"/>
    <cellStyle name="解释性文本 6" xfId="359"/>
    <cellStyle name="差 3" xfId="360"/>
    <cellStyle name="Accent3 8" xfId="361"/>
    <cellStyle name="解释性文本 4" xfId="362"/>
    <cellStyle name="Accent3 6" xfId="363"/>
    <cellStyle name="常规 2 2 5 2" xfId="364"/>
    <cellStyle name="好_2007年地州资金往来对账表" xfId="365"/>
    <cellStyle name="解释性文本 3 2" xfId="366"/>
    <cellStyle name="Accent3 5 2" xfId="367"/>
    <cellStyle name="常规 27" xfId="368"/>
    <cellStyle name="解释性文本 3" xfId="369"/>
    <cellStyle name="强调文字颜色 3 2 2 2" xfId="370"/>
    <cellStyle name="Linked Cells" xfId="371"/>
    <cellStyle name="Accent3 - 60% 3" xfId="372"/>
    <cellStyle name="常规 17 2 2" xfId="373"/>
    <cellStyle name="常规 2 2 2 4 2" xfId="374"/>
    <cellStyle name="强调文字颜色 1 2" xfId="375"/>
    <cellStyle name="千位分隔 4 2" xfId="376"/>
    <cellStyle name="标题 4 3 2" xfId="377"/>
    <cellStyle name="Accent3 - 60% 2 2" xfId="378"/>
    <cellStyle name="百分比 3 4" xfId="379"/>
    <cellStyle name="Accent3 - 60% 2" xfId="380"/>
    <cellStyle name="好_M01-1 3" xfId="381"/>
    <cellStyle name="Accent3 - 60%" xfId="382"/>
    <cellStyle name="Accent4 5 2" xfId="383"/>
    <cellStyle name="Accent4 - 60%" xfId="384"/>
    <cellStyle name="捠壿 [0.00]_Region Orders (2)" xfId="385"/>
    <cellStyle name="Accent3 - 40% 3" xfId="386"/>
    <cellStyle name="百分比 2 6 2" xfId="387"/>
    <cellStyle name="常规 15 2 2" xfId="388"/>
    <cellStyle name="标题 1 2 2 2" xfId="389"/>
    <cellStyle name="数量 3" xfId="390"/>
    <cellStyle name="Accent3 - 40% 2 2" xfId="391"/>
    <cellStyle name="Mon閠aire [0]_!!!GO" xfId="392"/>
    <cellStyle name="好_0502通海县" xfId="393"/>
    <cellStyle name="Accent3 - 40%" xfId="394"/>
    <cellStyle name="Accent4 3 2" xfId="395"/>
    <cellStyle name="Accent6" xfId="396"/>
    <cellStyle name="Accent4 2" xfId="397"/>
    <cellStyle name="Accent5 3 2" xfId="398"/>
    <cellStyle name="Category 2" xfId="399"/>
    <cellStyle name="标题 2 3" xfId="400"/>
    <cellStyle name="标题 1 3" xfId="401"/>
    <cellStyle name="百分比 4 3" xfId="402"/>
    <cellStyle name="常规 2 2 7" xfId="403"/>
    <cellStyle name="Accent5 2 2" xfId="404"/>
    <cellStyle name="Accent3 - 20% 2" xfId="405"/>
    <cellStyle name="常规 14 2" xfId="406"/>
    <cellStyle name="百分比 2 2 5" xfId="407"/>
    <cellStyle name="百分比 2 10 2" xfId="408"/>
    <cellStyle name="_Book1_2 2 3" xfId="409"/>
    <cellStyle name="Accent3 - 40% 2" xfId="410"/>
    <cellStyle name="Milliers_!!!GO" xfId="411"/>
    <cellStyle name="Accent5 2" xfId="412"/>
    <cellStyle name="Accent3 - 20%" xfId="413"/>
    <cellStyle name="Accent1 - 40% 2 2" xfId="414"/>
    <cellStyle name="Accent2 9" xfId="415"/>
    <cellStyle name="20% - 强调文字颜色 6 2 2" xfId="416"/>
    <cellStyle name="Accent6 - 20% 3" xfId="417"/>
    <cellStyle name="百分比 2 9 3" xfId="418"/>
    <cellStyle name="常规 2 2 11" xfId="419"/>
    <cellStyle name="Date" xfId="420"/>
    <cellStyle name="Accent2 6" xfId="421"/>
    <cellStyle name="常规 2 2 4 2" xfId="422"/>
    <cellStyle name="常规 4 2 2" xfId="423"/>
    <cellStyle name="常规 4 4" xfId="424"/>
    <cellStyle name="百分比 2 2 4" xfId="425"/>
    <cellStyle name="Accent2 - 20% 2 2" xfId="426"/>
    <cellStyle name="_Book1_2 2 2" xfId="427"/>
    <cellStyle name="常规 2 7 2" xfId="428"/>
    <cellStyle name="_Book1" xfId="429"/>
    <cellStyle name="常规 10 2 2 2" xfId="430"/>
    <cellStyle name="链接单元格 2 2" xfId="431"/>
    <cellStyle name="20% - 强调文字颜色 5 2 2" xfId="432"/>
    <cellStyle name="百分比 2 9 2 2" xfId="433"/>
    <cellStyle name="常规 14" xfId="434"/>
    <cellStyle name="好 4 4" xfId="435"/>
    <cellStyle name="强调文字颜色 3 3 2" xfId="436"/>
    <cellStyle name="常规 2 10 2" xfId="437"/>
    <cellStyle name="常规 5 4" xfId="438"/>
    <cellStyle name="常规 4 3 2" xfId="439"/>
    <cellStyle name="Accent2 4 2" xfId="440"/>
    <cellStyle name="标题 3 2 2" xfId="441"/>
    <cellStyle name="好 5" xfId="442"/>
    <cellStyle name="Accent2 4" xfId="443"/>
    <cellStyle name="Accent2 3 2" xfId="444"/>
    <cellStyle name="Accent2 3" xfId="445"/>
    <cellStyle name="强调文字颜色 4 3" xfId="446"/>
    <cellStyle name="t" xfId="447"/>
    <cellStyle name="常规 9 2 2" xfId="448"/>
    <cellStyle name="注释 7" xfId="449"/>
    <cellStyle name="Accent1 2" xfId="450"/>
    <cellStyle name="Date 3" xfId="451"/>
    <cellStyle name="Accent2 2" xfId="452"/>
    <cellStyle name="常规 10 2" xfId="453"/>
    <cellStyle name="日期 3" xfId="454"/>
    <cellStyle name="Accent2 - 60% 3" xfId="455"/>
    <cellStyle name="PSHeading 3 2" xfId="456"/>
    <cellStyle name="强调文字颜色 2 2 2 2" xfId="457"/>
    <cellStyle name="20% - 强调文字颜色 1 3" xfId="458"/>
    <cellStyle name="Accent1 - 20% 2" xfId="459"/>
    <cellStyle name="日期 2 2" xfId="460"/>
    <cellStyle name="Accent2 - 60% 2" xfId="461"/>
    <cellStyle name="日期 2" xfId="462"/>
    <cellStyle name="Accent2 - 40% 2 2" xfId="463"/>
    <cellStyle name="输入 2 4" xfId="464"/>
    <cellStyle name="常规 2 3 3 2 2" xfId="465"/>
    <cellStyle name="常规 9 3" xfId="466"/>
    <cellStyle name="Header1 2" xfId="467"/>
    <cellStyle name="强调文字颜色 5 2 2 2" xfId="468"/>
    <cellStyle name="Accent2" xfId="469"/>
    <cellStyle name="Header2 3" xfId="470"/>
    <cellStyle name="适中 4 3" xfId="471"/>
    <cellStyle name="借出原因 2 2 2" xfId="472"/>
    <cellStyle name="常规 2 13" xfId="473"/>
    <cellStyle name="计算 2 3" xfId="474"/>
    <cellStyle name="常规_2007年云南省向人大报送政府收支预算表格式编制过程表 2 2" xfId="475"/>
    <cellStyle name="输出 5 3" xfId="476"/>
    <cellStyle name="常规 2 2 3 3 2" xfId="477"/>
    <cellStyle name="60% - 强调文字颜色 6 2 3" xfId="478"/>
    <cellStyle name="Accent1 9" xfId="479"/>
    <cellStyle name="差_1110洱源 3" xfId="480"/>
    <cellStyle name="差 4 2" xfId="481"/>
    <cellStyle name="标题 10" xfId="482"/>
    <cellStyle name="百分比 9" xfId="483"/>
    <cellStyle name="标题1 2" xfId="484"/>
    <cellStyle name="Moneda [0]_96 Risk" xfId="485"/>
    <cellStyle name="Currency_!!!GO" xfId="486"/>
    <cellStyle name="分级显示列_1_Book1" xfId="487"/>
    <cellStyle name="标题 3 3 2" xfId="488"/>
    <cellStyle name="百分比 3 2 2" xfId="489"/>
    <cellStyle name="链接单元格 2" xfId="490"/>
    <cellStyle name="常规 432" xfId="491"/>
    <cellStyle name="Accent5" xfId="492"/>
    <cellStyle name="sstot" xfId="493"/>
    <cellStyle name="部门 3 2" xfId="494"/>
    <cellStyle name="Accent1 6" xfId="495"/>
    <cellStyle name="常规 2 2 3 2" xfId="496"/>
    <cellStyle name="数量 3 2" xfId="497"/>
    <cellStyle name="_ET_STYLE_NoName_00__Book1_1 4" xfId="498"/>
    <cellStyle name="分级显示行_1_Book1" xfId="499"/>
    <cellStyle name="常规 2" xfId="500"/>
    <cellStyle name="汇总 7 2" xfId="501"/>
    <cellStyle name="Accent1 3 2" xfId="502"/>
    <cellStyle name="Accent1 3" xfId="503"/>
    <cellStyle name="常规 9 2 3" xfId="504"/>
    <cellStyle name="注释 8" xfId="505"/>
    <cellStyle name="Currency [0]_!!!GO" xfId="506"/>
    <cellStyle name="Accent1 2 2" xfId="507"/>
    <cellStyle name="标题 1 5" xfId="508"/>
    <cellStyle name="Accent1 - 60% 2" xfId="509"/>
    <cellStyle name="Accent1 - 60%" xfId="510"/>
    <cellStyle name="Accent6 9" xfId="511"/>
    <cellStyle name="标题 6 2 2" xfId="512"/>
    <cellStyle name="Accent1 - 40%" xfId="513"/>
    <cellStyle name="好_11大理" xfId="514"/>
    <cellStyle name="Accent1 - 20% 2 2" xfId="515"/>
    <cellStyle name="注释 5 2" xfId="516"/>
    <cellStyle name="输出 4 2" xfId="517"/>
    <cellStyle name="常规 3" xfId="518"/>
    <cellStyle name="20% - 强调文字颜色 4 2" xfId="519"/>
    <cellStyle name="常规 3 3 5" xfId="520"/>
    <cellStyle name="_Book1_1" xfId="521"/>
    <cellStyle name="注释 3 2" xfId="522"/>
    <cellStyle name="计算 5 3" xfId="523"/>
    <cellStyle name="输入 8" xfId="524"/>
    <cellStyle name="千分位[0]_laroux" xfId="525"/>
    <cellStyle name="适中 4 2 2" xfId="526"/>
    <cellStyle name="常规 2 5 4" xfId="527"/>
    <cellStyle name="常规 2 2 2 3 2" xfId="528"/>
    <cellStyle name="常规 2 3 2 4 2" xfId="529"/>
    <cellStyle name="20% - 强调文字颜色 3 2 2" xfId="530"/>
    <cellStyle name="常规 2 3 3 2" xfId="531"/>
    <cellStyle name="标题 3 3 2 2" xfId="532"/>
    <cellStyle name="百分比 2 4 4" xfId="533"/>
    <cellStyle name="输入 6" xfId="534"/>
    <cellStyle name="百分比 2 4" xfId="535"/>
    <cellStyle name="商品名称 3 2" xfId="536"/>
    <cellStyle name="标题 1 2 3" xfId="537"/>
    <cellStyle name="输出 4 4" xfId="538"/>
    <cellStyle name="常规 5" xfId="539"/>
    <cellStyle name="Accent6 3 2" xfId="540"/>
    <cellStyle name="Comma_!!!GO" xfId="541"/>
    <cellStyle name="40% - 强调文字颜色 5 2 2" xfId="542"/>
    <cellStyle name="Accent3 2 2" xfId="543"/>
    <cellStyle name="汇总 5 3 2" xfId="544"/>
    <cellStyle name="Normal - Style1" xfId="545"/>
    <cellStyle name="解释性文本 4 3" xfId="546"/>
    <cellStyle name="好_1110洱源 2" xfId="547"/>
    <cellStyle name="_Book1_2 2" xfId="548"/>
    <cellStyle name="_关闭破产企业已移交地方管理中小学校退休教师情况明细表(1)" xfId="549"/>
    <cellStyle name="0,0_x005f_x000d__x005f_x000a_NA_x005f_x000d__x005f_x000a_" xfId="550"/>
    <cellStyle name="超级链接 3" xfId="551"/>
    <cellStyle name="好 3 2" xfId="552"/>
    <cellStyle name="Input [yellow] 2 2" xfId="553"/>
    <cellStyle name="常规 7" xfId="554"/>
    <cellStyle name="Accent6 4 2" xfId="555"/>
    <cellStyle name="60% - 强调文字颜色 3 2" xfId="556"/>
    <cellStyle name="常规 2 9" xfId="557"/>
    <cellStyle name="输入 3" xfId="558"/>
    <cellStyle name="_Book1_2 3 2" xfId="559"/>
    <cellStyle name="常规 15 2" xfId="560"/>
    <cellStyle name="百分比 2 6" xfId="561"/>
    <cellStyle name="Input [yellow] 2 3" xfId="562"/>
    <cellStyle name="常规 5 3" xfId="563"/>
    <cellStyle name="标题 2 3 2" xfId="564"/>
    <cellStyle name="商品名称 3" xfId="565"/>
    <cellStyle name="差 5" xfId="566"/>
    <cellStyle name="适中 3 4" xfId="567"/>
    <cellStyle name="Accent3 2" xfId="568"/>
    <cellStyle name="千位分隔 6" xfId="569"/>
    <cellStyle name="标题 4 5" xfId="570"/>
    <cellStyle name="超级链接 2 2" xfId="571"/>
    <cellStyle name="解释性文本 3 2 2" xfId="572"/>
    <cellStyle name="Accent6 5 2" xfId="573"/>
    <cellStyle name="常规 4" xfId="574"/>
    <cellStyle name="输出 4 3" xfId="575"/>
    <cellStyle name="常规 2 2 11 2" xfId="576"/>
    <cellStyle name="百分比 2 2 4 2" xfId="577"/>
    <cellStyle name="强调文字颜色 6 2 3" xfId="578"/>
    <cellStyle name="输入 2 3" xfId="579"/>
    <cellStyle name="汇总 3 3" xfId="580"/>
    <cellStyle name="60% - 强调文字颜色 6 3" xfId="581"/>
    <cellStyle name="20% - 强调文字颜色 1 2 2" xfId="582"/>
    <cellStyle name="常规 2 3 2 4" xfId="583"/>
    <cellStyle name="60% - 强调文字颜色 2 2 2 2" xfId="584"/>
    <cellStyle name="差 7" xfId="585"/>
    <cellStyle name="0,0_x000d__x000a_NA_x000d__x000a_" xfId="586"/>
    <cellStyle name="常规 3 2 3 2" xfId="587"/>
    <cellStyle name="Accent2 - 20% 2" xfId="588"/>
    <cellStyle name="百分比 2 7" xfId="589"/>
    <cellStyle name="常规 15 3" xfId="590"/>
    <cellStyle name="Accent5 - 60% 3" xfId="591"/>
    <cellStyle name="Percent [2]" xfId="592"/>
    <cellStyle name="百分比 2 7 2" xfId="593"/>
    <cellStyle name="Accent3 3 2" xfId="594"/>
    <cellStyle name="千位分隔 7 2" xfId="595"/>
    <cellStyle name="40% - 强调文字颜色 3 2" xfId="596"/>
    <cellStyle name="Moneda_96 Risk" xfId="597"/>
    <cellStyle name="60% - 强调文字颜色 1 2 3" xfId="598"/>
    <cellStyle name="Accent3 3" xfId="599"/>
    <cellStyle name="千位分隔 7" xfId="600"/>
    <cellStyle name="标题 4 6" xfId="601"/>
    <cellStyle name="好_1110洱源 2 2" xfId="602"/>
    <cellStyle name="强调文字颜色 4 2" xfId="603"/>
    <cellStyle name="Accent1 - 20% 3" xfId="604"/>
    <cellStyle name="注释 6" xfId="605"/>
    <cellStyle name="常规 3 2 3" xfId="606"/>
    <cellStyle name="Accent2 - 20%" xfId="607"/>
    <cellStyle name="标题 6 3" xfId="608"/>
    <cellStyle name="常规 19 2" xfId="609"/>
    <cellStyle name="Accent3 7" xfId="610"/>
    <cellStyle name="40% - 强调文字颜色 4 3" xfId="611"/>
    <cellStyle name="Accent2 2 2" xfId="612"/>
    <cellStyle name="常规 451" xfId="613"/>
    <cellStyle name="借出原因" xfId="614"/>
    <cellStyle name="计算 5 2" xfId="615"/>
    <cellStyle name="输入 7" xfId="616"/>
    <cellStyle name="常规 3 3" xfId="617"/>
    <cellStyle name="标题 5 4" xfId="618"/>
    <cellStyle name="常规 18 3" xfId="619"/>
    <cellStyle name="汇总 6" xfId="620"/>
    <cellStyle name="Accent5 9" xfId="621"/>
    <cellStyle name="输入 3 2" xfId="622"/>
    <cellStyle name="常规 2 9 2" xfId="623"/>
    <cellStyle name="Accent5 - 40% 3" xfId="624"/>
    <cellStyle name="标题 7 4" xfId="625"/>
    <cellStyle name="常规 2 2 2 2 2" xfId="626"/>
    <cellStyle name="常规 443" xfId="627"/>
    <cellStyle name="常规 8 3" xfId="628"/>
    <cellStyle name="好_1110洱源 3" xfId="629"/>
    <cellStyle name="解释性文本 4 4" xfId="630"/>
    <cellStyle name="常规 4 3 5" xfId="631"/>
    <cellStyle name="强调 1 2" xfId="632"/>
    <cellStyle name="_ET_STYLE_NoName_00_" xfId="633"/>
    <cellStyle name="60% - 强调文字颜色 5 3" xfId="634"/>
    <cellStyle name="Accent6 - 20% 2 2" xfId="635"/>
    <cellStyle name="差 3 3" xfId="636"/>
    <cellStyle name="寘嬫愗傝 [0.00]_Region Orders (2)" xfId="637"/>
    <cellStyle name="好_0605石屏 2" xfId="638"/>
    <cellStyle name="60% - 强调文字颜色 2 2 3" xfId="639"/>
    <cellStyle name="常规 2 3 3 3" xfId="640"/>
    <cellStyle name="常规 2 2 3 3" xfId="641"/>
    <cellStyle name="Accent1 7" xfId="642"/>
    <cellStyle name="Input Cells" xfId="643"/>
    <cellStyle name="差_11大理 2" xfId="644"/>
    <cellStyle name="编号 3 2" xfId="645"/>
    <cellStyle name="Accent3 4" xfId="646"/>
    <cellStyle name="千位分隔 8" xfId="647"/>
    <cellStyle name="标题 4 7" xfId="648"/>
    <cellStyle name="常规 2 5 4 2" xfId="649"/>
    <cellStyle name="计算 5" xfId="650"/>
    <cellStyle name="Accent1 - 40% 3" xfId="651"/>
    <cellStyle name="常规 2 5" xfId="652"/>
    <cellStyle name="警告文本 3" xfId="653"/>
    <cellStyle name="Accent5 - 40% 2 2" xfId="654"/>
    <cellStyle name="常规 2 16" xfId="655"/>
    <cellStyle name="好_M01-1" xfId="656"/>
    <cellStyle name="常规 20" xfId="657"/>
    <cellStyle name="常规 15" xfId="658"/>
    <cellStyle name="60% - 强调文字颜色 4 3 2" xfId="659"/>
    <cellStyle name="_ET_STYLE_NoName_00__Book1" xfId="660"/>
    <cellStyle name="汇总 5 2 2" xfId="661"/>
    <cellStyle name="计算 4 4" xfId="662"/>
    <cellStyle name="注释 3" xfId="663"/>
    <cellStyle name="常规 2 2 4" xfId="664"/>
    <cellStyle name="_Book1_2" xfId="665"/>
    <cellStyle name="60% - 强调文字颜色 5 2" xfId="666"/>
    <cellStyle name="差_2008年地州对账表(国库资金） 3" xfId="667"/>
    <cellStyle name="输出 2" xfId="668"/>
    <cellStyle name="常规 3 2 5" xfId="669"/>
    <cellStyle name="20% - 强调文字颜色 3 2" xfId="670"/>
    <cellStyle name="链接单元格 3 2" xfId="671"/>
    <cellStyle name="输入 5 2" xfId="672"/>
    <cellStyle name="部门 2 3" xfId="673"/>
    <cellStyle name="检查单元格 2" xfId="674"/>
    <cellStyle name="20% - 强调文字颜色 2 2" xfId="675"/>
    <cellStyle name="百分比 5" xfId="676"/>
    <cellStyle name="常规 2 5 3" xfId="677"/>
    <cellStyle name="Accent2 - 60%" xfId="678"/>
    <cellStyle name="百分比 10" xfId="679"/>
    <cellStyle name="千位分隔 8 2" xfId="680"/>
    <cellStyle name="40% - 强调文字颜色 4 2" xfId="681"/>
    <cellStyle name="日期 4" xfId="682"/>
    <cellStyle name="Accent1 5" xfId="683"/>
    <cellStyle name="60% - 强调文字颜色 1 2 2" xfId="684"/>
    <cellStyle name="输出 3 3" xfId="685"/>
    <cellStyle name="适中 2 3" xfId="686"/>
    <cellStyle name="标题 3 2 4" xfId="687"/>
    <cellStyle name="好 7" xfId="688"/>
    <cellStyle name="千位分隔 5" xfId="689"/>
    <cellStyle name="标题 4 4" xfId="690"/>
    <cellStyle name="Input [yellow] 2 2 2" xfId="691"/>
    <cellStyle name="常规 10 2 3" xfId="692"/>
    <cellStyle name="汇总 6 2" xfId="693"/>
    <cellStyle name="常规 5 2 2" xfId="694"/>
    <cellStyle name="Accent6 2 2" xfId="695"/>
    <cellStyle name="输出 3 4" xfId="696"/>
    <cellStyle name="40% - 强调文字颜色 5 3" xfId="697"/>
    <cellStyle name="好 2 4" xfId="698"/>
    <cellStyle name="常规 2 9 2 2" xfId="699"/>
    <cellStyle name="输入 3 2 2" xfId="700"/>
    <cellStyle name="常规 2 3 2 2" xfId="701"/>
    <cellStyle name="常规 3 3 2 3" xfId="702"/>
    <cellStyle name="强调 3" xfId="703"/>
    <cellStyle name="Accent1 4" xfId="704"/>
    <cellStyle name="超级链接" xfId="705"/>
    <cellStyle name="未定义" xfId="706"/>
    <cellStyle name="注释 4 2" xfId="707"/>
    <cellStyle name="常规 17" xfId="708"/>
    <cellStyle name="常规 22" xfId="709"/>
    <cellStyle name="常规 4 2 2 2 2" xfId="710"/>
    <cellStyle name="常规 6 4 2" xfId="711"/>
    <cellStyle name="注释 4 4" xfId="712"/>
    <cellStyle name="常规 19" xfId="713"/>
    <cellStyle name="常规 24" xfId="714"/>
    <cellStyle name="常规 19 2 2" xfId="715"/>
    <cellStyle name="汇总 2 2 2 2" xfId="716"/>
    <cellStyle name="汇总 8" xfId="717"/>
    <cellStyle name="警告文本 5 2" xfId="718"/>
    <cellStyle name="常规 2 11 2" xfId="719"/>
    <cellStyle name="好_0605石屏" xfId="720"/>
    <cellStyle name="常规 2 2 2 2 3" xfId="721"/>
    <cellStyle name="常规 2 4 4 2" xfId="722"/>
    <cellStyle name="好 4" xfId="723"/>
    <cellStyle name="常规 2 2 5" xfId="724"/>
    <cellStyle name="数量" xfId="725"/>
    <cellStyle name="差_Book1" xfId="726"/>
    <cellStyle name="常规 2 5 2 2 2" xfId="727"/>
    <cellStyle name="常规 2 3 5" xfId="728"/>
    <cellStyle name="千位分隔 4 6" xfId="729"/>
    <cellStyle name="常规 2 5 2 2" xfId="730"/>
    <cellStyle name="检查单元格 6" xfId="731"/>
    <cellStyle name="常规 2 4 2 2" xfId="732"/>
    <cellStyle name="输出 2 2 2" xfId="733"/>
    <cellStyle name="常规 2 4 2 3" xfId="734"/>
    <cellStyle name="适中 4 2" xfId="735"/>
    <cellStyle name="输出 5 2" xfId="736"/>
    <cellStyle name="检查单元格 2 2 2" xfId="737"/>
    <cellStyle name="常规 16" xfId="738"/>
    <cellStyle name="常规 21" xfId="739"/>
    <cellStyle name="常规 2 12" xfId="740"/>
    <cellStyle name="百分比 2 4 3" xfId="741"/>
    <cellStyle name="差 5 2" xfId="742"/>
    <cellStyle name="标题1 2 3" xfId="743"/>
    <cellStyle name="RowLevel_0" xfId="744"/>
    <cellStyle name="常规 2 4 4" xfId="745"/>
    <cellStyle name="常规 7 2 2" xfId="746"/>
    <cellStyle name="好_2008年地州对账表(国库资金） 2" xfId="747"/>
    <cellStyle name="常规 2 9 4" xfId="748"/>
    <cellStyle name="输入 3 4" xfId="749"/>
    <cellStyle name="百分比 8 2" xfId="750"/>
    <cellStyle name="好 8" xfId="751"/>
    <cellStyle name="常规 2 4 2 2 2" xfId="752"/>
    <cellStyle name="检查单元格 7" xfId="753"/>
    <cellStyle name="常规 2 5 2 3" xfId="754"/>
    <cellStyle name="输出 3 2 2" xfId="755"/>
    <cellStyle name="千位分隔 2" xfId="756"/>
    <cellStyle name="检查单元格 3 2 2" xfId="757"/>
    <cellStyle name="常规 6 3" xfId="758"/>
    <cellStyle name="常规 2 6 4" xfId="759"/>
    <cellStyle name="差_M01-1 2" xfId="760"/>
    <cellStyle name="昗弨_Pacific Region P&amp;L" xfId="761"/>
    <cellStyle name="常规 2 6 4 2" xfId="762"/>
    <cellStyle name="常规 2 8 2" xfId="763"/>
    <cellStyle name="输入 2 2" xfId="764"/>
    <cellStyle name="检查单元格 5 2" xfId="765"/>
    <cellStyle name="常规 10 2 2" xfId="766"/>
    <cellStyle name="差 2 3" xfId="767"/>
    <cellStyle name="解释性文本 5 3" xfId="768"/>
    <cellStyle name="Accent2 5 2" xfId="769"/>
    <cellStyle name="常规_2007年云南省向人大报送政府收支预算表格式编制过程表 2 2 2" xfId="770"/>
    <cellStyle name="数量 4" xfId="771"/>
    <cellStyle name="常规 3 2" xfId="772"/>
    <cellStyle name="输出 4 2 2" xfId="773"/>
    <cellStyle name="好 5 2" xfId="774"/>
    <cellStyle name="标题 3 2 2 2" xfId="775"/>
    <cellStyle name="40% - 强调文字颜色 3 3" xfId="776"/>
    <cellStyle name="Accent2 7" xfId="777"/>
    <cellStyle name="输出 2 2" xfId="778"/>
    <cellStyle name="注释 5 3" xfId="779"/>
    <cellStyle name="常规 3 3 2 2" xfId="780"/>
    <cellStyle name="强调 2" xfId="781"/>
    <cellStyle name="常规 3 3 2 2 2" xfId="782"/>
    <cellStyle name="常规 3 6" xfId="783"/>
    <cellStyle name="常规 2 2 2 3" xfId="784"/>
    <cellStyle name="常规 2 3 2 2 2" xfId="785"/>
    <cellStyle name="后继超级链接" xfId="786"/>
    <cellStyle name="常规 2 4 3" xfId="787"/>
    <cellStyle name="常规 3 6 2" xfId="788"/>
    <cellStyle name="差_0605石屏县 2 2" xfId="789"/>
    <cellStyle name="常规 2 3 2 2 3" xfId="790"/>
    <cellStyle name="强调文字颜色 6 3 2" xfId="791"/>
    <cellStyle name="常规 3 7" xfId="792"/>
    <cellStyle name="差_0605石屏县 3" xfId="793"/>
    <cellStyle name="常规 3 8" xfId="794"/>
    <cellStyle name="适中 8" xfId="795"/>
    <cellStyle name="百分比 4" xfId="796"/>
    <cellStyle name="常规 4 2" xfId="797"/>
    <cellStyle name="常规 4 2 2 2" xfId="798"/>
    <cellStyle name="常规 6 4" xfId="799"/>
    <cellStyle name="常规 4 5" xfId="800"/>
    <cellStyle name="常规 4 2 3" xfId="801"/>
    <cellStyle name="常规 4 2 4" xfId="802"/>
    <cellStyle name="常规 4 6" xfId="803"/>
    <cellStyle name="借出原因 3 2" xfId="804"/>
    <cellStyle name="常规 4 6 2" xfId="805"/>
    <cellStyle name="常规 4 2 4 2" xfId="806"/>
    <cellStyle name="常规 8 4" xfId="807"/>
    <cellStyle name="常规 444" xfId="808"/>
    <cellStyle name="常规 439" xfId="809"/>
    <cellStyle name="常规 4 7" xfId="810"/>
    <cellStyle name="常规 4 2 5" xfId="811"/>
    <cellStyle name="常规 5 4 2" xfId="812"/>
    <cellStyle name="常规 4 3 2 2" xfId="813"/>
    <cellStyle name="常规 3 3 3 2" xfId="814"/>
    <cellStyle name="常规 448" xfId="815"/>
    <cellStyle name="普通_97-917" xfId="816"/>
    <cellStyle name="常规 7 2" xfId="817"/>
    <cellStyle name="汇总 5 2" xfId="818"/>
    <cellStyle name="常规 4 3 2 3" xfId="819"/>
    <cellStyle name="好_0605石屏 2 2" xfId="820"/>
    <cellStyle name="标题 4 4 3" xfId="821"/>
    <cellStyle name="注释 2 2" xfId="822"/>
    <cellStyle name="常规 2 5 5" xfId="823"/>
    <cellStyle name="常规 5 5" xfId="824"/>
    <cellStyle name="常规 4 3 3" xfId="825"/>
    <cellStyle name="计算 2 2 2" xfId="826"/>
    <cellStyle name="千位分隔 11" xfId="827"/>
    <cellStyle name="Accent4 7" xfId="828"/>
    <cellStyle name="常规 5 2 3" xfId="829"/>
    <cellStyle name="常规 3 3 4 2" xfId="830"/>
    <cellStyle name="强调文字颜色 5 3 2" xfId="831"/>
    <cellStyle name="常规 449" xfId="832"/>
    <cellStyle name="常规 25" xfId="833"/>
    <cellStyle name="常规 30" xfId="834"/>
    <cellStyle name="差 2 2" xfId="835"/>
    <cellStyle name="解释性文本 5 2" xfId="836"/>
    <cellStyle name="常规 5 3 2" xfId="837"/>
    <cellStyle name="常规 6 2 2" xfId="838"/>
    <cellStyle name="常规 6 3 2" xfId="839"/>
    <cellStyle name="常规 9 2 2 2" xfId="840"/>
    <cellStyle name="60% - 强调文字颜色 5 2 3" xfId="841"/>
    <cellStyle name="40% - 强调文字颜色 6 2" xfId="842"/>
    <cellStyle name="好 3 3" xfId="843"/>
    <cellStyle name="40% - 强调文字颜色 4 2 2" xfId="844"/>
    <cellStyle name="Accent5 - 20%" xfId="845"/>
    <cellStyle name="差_M01-1" xfId="846"/>
    <cellStyle name="常规 2 4 2 3 2" xfId="847"/>
    <cellStyle name="常规 9 4" xfId="848"/>
    <cellStyle name="标题 3 5 3" xfId="849"/>
    <cellStyle name="超链接 2 2" xfId="850"/>
    <cellStyle name="适中 2 2" xfId="851"/>
    <cellStyle name="百分比 2 9" xfId="852"/>
    <cellStyle name="输出 3 2" xfId="853"/>
    <cellStyle name="超链接 3" xfId="854"/>
    <cellStyle name="超链接 4" xfId="855"/>
    <cellStyle name="强调文字颜色 2 2" xfId="856"/>
    <cellStyle name="后继超级链接 3" xfId="857"/>
    <cellStyle name="强调文字颜色 2 2 3" xfId="858"/>
    <cellStyle name="计算 3 4" xfId="859"/>
    <cellStyle name="强调文字颜色 4 2 2" xfId="860"/>
    <cellStyle name="超链接 2 2 2" xfId="861"/>
    <cellStyle name="强调文字颜色 5 2" xfId="862"/>
    <cellStyle name="强调文字颜色 5 3" xfId="863"/>
    <cellStyle name="常规 3 3 4" xfId="864"/>
    <cellStyle name="检查单元格 8" xfId="865"/>
    <cellStyle name="百分比 2 10" xfId="866"/>
    <cellStyle name="输出 2 3" xfId="867"/>
    <cellStyle name="常规 13 2" xfId="868"/>
    <cellStyle name="链接单元格 5 3" xfId="869"/>
    <cellStyle name="常规 2 6" xfId="870"/>
    <cellStyle name="检查单元格 3" xfId="871"/>
    <cellStyle name="检查单元格 4" xfId="872"/>
    <cellStyle name="常规 2 7" xfId="873"/>
    <cellStyle name="标题 8 2" xfId="874"/>
    <cellStyle name="强调文字颜色 1 3 2" xfId="875"/>
    <cellStyle name="强调文字颜色 6 2 2" xfId="876"/>
    <cellStyle name="计算 3" xfId="877"/>
    <cellStyle name="汇总 3 2 3" xfId="878"/>
    <cellStyle name="警告文本 3 2 2" xfId="879"/>
    <cellStyle name="常规 5 2 4" xfId="880"/>
    <cellStyle name="标题 1 4 2 2" xfId="881"/>
    <cellStyle name="输入 5" xfId="882"/>
    <cellStyle name="数量 2 3" xfId="883"/>
    <cellStyle name="标题 2 4 3" xfId="884"/>
    <cellStyle name="百分比 2 12" xfId="885"/>
    <cellStyle name="标题 4 4 2 2" xfId="886"/>
    <cellStyle name="强调文字颜色 6 3" xfId="887"/>
    <cellStyle name="百分比 2 11" xfId="888"/>
    <cellStyle name="常规 2 2 3" xfId="889"/>
    <cellStyle name="强调文字颜色 6 2" xfId="890"/>
    <cellStyle name="60% - 强调文字颜色 4 2 2" xfId="891"/>
    <cellStyle name="60% - 强调文字颜色 4 2 2 2" xfId="892"/>
    <cellStyle name="60% - 强调文字颜色 4 2" xfId="893"/>
    <cellStyle name="注释 3 4" xfId="894"/>
    <cellStyle name="计算 2 2" xfId="895"/>
    <cellStyle name="后继超级链接 2 2" xfId="896"/>
    <cellStyle name="输入 2 2 2" xfId="897"/>
    <cellStyle name="检查单元格 4 2 2" xfId="898"/>
    <cellStyle name="解释性文本 3 4" xfId="899"/>
    <cellStyle name="常规 29" xfId="900"/>
    <cellStyle name="汇总 4 2" xfId="901"/>
    <cellStyle name="常规 26" xfId="902"/>
    <cellStyle name="常规 6 3 2 2" xfId="903"/>
    <cellStyle name="商品名称 2 2 2" xfId="904"/>
    <cellStyle name="标题 5 2" xfId="905"/>
    <cellStyle name="常规 452" xfId="906"/>
    <cellStyle name="差 8" xfId="907"/>
    <cellStyle name="标题 4 2 3" xfId="908"/>
    <cellStyle name="千位分隔 3 3" xfId="909"/>
    <cellStyle name="汇总 2 4" xfId="910"/>
    <cellStyle name="常规 3 5" xfId="911"/>
    <cellStyle name="好_0502通海县 2 2" xfId="912"/>
    <cellStyle name="常规 9 2" xfId="913"/>
    <cellStyle name="40% - 强调文字颜色 1 3" xfId="914"/>
    <cellStyle name="常规 4 3 4 2" xfId="915"/>
    <cellStyle name="差_2008年地州对账表(国库资金） 2 2" xfId="916"/>
    <cellStyle name="适中 3" xfId="917"/>
    <cellStyle name="链接单元格 3 4" xfId="918"/>
    <cellStyle name="常规 3 2 4 2" xfId="919"/>
    <cellStyle name="百分比 2 3 2 2 2" xfId="920"/>
    <cellStyle name="标题 6 2" xfId="921"/>
    <cellStyle name="计算 2 4" xfId="922"/>
    <cellStyle name="链接单元格 5 2" xfId="923"/>
    <cellStyle name="标题 4 2" xfId="924"/>
    <cellStyle name="千位分隔 3" xfId="925"/>
    <cellStyle name="检查单元格 3 3" xfId="926"/>
    <cellStyle name="常规 2 6 3" xfId="927"/>
    <cellStyle name="好_2008年地州对账表(国库资金） 3" xfId="928"/>
    <cellStyle name="汇总 3 5" xfId="929"/>
    <cellStyle name="日期 2 3" xfId="930"/>
    <cellStyle name="汇总 5 3" xfId="931"/>
    <cellStyle name="Accent2 - 60% 2 2" xfId="932"/>
    <cellStyle name="常规 10 3" xfId="933"/>
    <cellStyle name="常规 2 3 2 2 2 2" xfId="934"/>
    <cellStyle name="标题 3 4 3" xfId="935"/>
    <cellStyle name="_ET_STYLE_NoName_00__Book1_1 2 2" xfId="936"/>
    <cellStyle name="日期 3 2" xfId="937"/>
    <cellStyle name="_Book1_2 2 2 2" xfId="938"/>
    <cellStyle name="好_2008年地州对账表(国库资金） 2 2" xfId="939"/>
    <cellStyle name="商品名称 2 3" xfId="940"/>
    <cellStyle name="汇总 3 4 2" xfId="941"/>
    <cellStyle name="40% - 强调文字颜色 1 2 2" xfId="942"/>
    <cellStyle name="表标题 2" xfId="943"/>
    <cellStyle name="常规 431" xfId="944"/>
    <cellStyle name="常规 2 13 2" xfId="945"/>
    <cellStyle name="检查单元格 4 3" xfId="946"/>
    <cellStyle name="差_2007年地州资金往来对账表" xfId="947"/>
    <cellStyle name="常规 2 7 3" xfId="948"/>
    <cellStyle name="适中 4" xfId="949"/>
    <cellStyle name="借出原因 2 3" xfId="950"/>
    <cellStyle name="输出 5" xfId="951"/>
    <cellStyle name="检查单元格 2 2" xfId="952"/>
    <cellStyle name="常规 2 5 2" xfId="953"/>
    <cellStyle name="部门 2 2 2" xfId="954"/>
    <cellStyle name="计算 6" xfId="955"/>
    <cellStyle name="常规_2007年云南省向人大报送政府收支预算表格式编制过程表 2" xfId="956"/>
    <cellStyle name="警告文本 4 4" xfId="957"/>
    <cellStyle name="千位分隔 4 6 2" xfId="958"/>
    <cellStyle name="常规 4 3 4" xfId="959"/>
    <cellStyle name="常规 9" xfId="960"/>
    <cellStyle name="6mal" xfId="961"/>
    <cellStyle name="计算 8" xfId="962"/>
    <cellStyle name="常规 3 2 4" xfId="963"/>
    <cellStyle name="百分比 2 3 2 2" xfId="964"/>
    <cellStyle name="借出原因 2" xfId="965"/>
    <cellStyle name="标题 6" xfId="966"/>
    <cellStyle name="注释 4" xfId="967"/>
    <cellStyle name="输入 4 4" xfId="968"/>
    <cellStyle name="链接单元格 2 4" xfId="969"/>
    <cellStyle name="标题1 3 2" xfId="970"/>
    <cellStyle name="强调文字颜色 3 2 3" xfId="971"/>
    <cellStyle name="计算 3 2 2" xfId="972"/>
    <cellStyle name="汇总 3 3 2" xfId="973"/>
    <cellStyle name="常规 17 3" xfId="974"/>
    <cellStyle name="超链接 4 2" xfId="975"/>
    <cellStyle name="警告文本 2 3" xfId="976"/>
    <cellStyle name="常规 3 5 2" xfId="977"/>
    <cellStyle name="警告文本 2 2 2" xfId="978"/>
    <cellStyle name="汇总 2 2 3" xfId="979"/>
    <cellStyle name="计算 7" xfId="980"/>
    <cellStyle name="标题 7 2" xfId="981"/>
    <cellStyle name="好_0605石屏县 2" xfId="982"/>
    <cellStyle name="好 2" xfId="983"/>
    <cellStyle name="Accent6 - 40% 2 2" xfId="984"/>
    <cellStyle name="常规 2 6 2" xfId="985"/>
    <cellStyle name="检查单元格 3 2" xfId="986"/>
    <cellStyle name="Accent4 9" xfId="987"/>
    <cellStyle name="检查单元格 4 2" xfId="988"/>
    <cellStyle name="强调文字颜色 6 2 2 2" xfId="989"/>
    <cellStyle name="强调文字颜色 1 3" xfId="990"/>
    <cellStyle name="常规 4 2 3 2" xfId="991"/>
    <cellStyle name="常规 7 4" xfId="992"/>
    <cellStyle name="强调 3 2" xfId="993"/>
    <cellStyle name="强调 1" xfId="994"/>
    <cellStyle name="强调文字颜色 4 2 2 2" xfId="995"/>
    <cellStyle name="好_0605石屏县 3" xfId="996"/>
    <cellStyle name="千位分隔 11 5" xfId="997"/>
    <cellStyle name="汇总 4 3 2" xfId="998"/>
    <cellStyle name="汇总 7" xfId="999"/>
    <cellStyle name="数量 2 2 2" xfId="1000"/>
    <cellStyle name="标题 3 7" xfId="1001"/>
    <cellStyle name="标题 2 4 2 2" xfId="1002"/>
    <cellStyle name="差_2007年地州资金往来对账表 3" xfId="1003"/>
    <cellStyle name="千位分隔 11 2" xfId="1004"/>
    <cellStyle name="标题 3 4 2" xfId="1005"/>
    <cellStyle name="60% - 强调文字颜色 6 2 2 2" xfId="1006"/>
    <cellStyle name="注释 2 2 2" xfId="1007"/>
    <cellStyle name="60% - 强调文字颜色 4 2 3" xfId="1008"/>
    <cellStyle name="60% - 强调文字颜色 4 3" xfId="1009"/>
    <cellStyle name="常规 10 2_报预算局：2016年云南省及省本级1-7月社保基金预算执行情况表（0823）" xfId="1010"/>
    <cellStyle name="常规 9 5" xfId="1011"/>
    <cellStyle name="汇总 4 2 2 2" xfId="1012"/>
    <cellStyle name="强调文字颜色 3 2" xfId="1013"/>
    <cellStyle name="输入 5 3" xfId="1014"/>
    <cellStyle name="链接单元格 3 3" xfId="1015"/>
    <cellStyle name="常规 7 3 2" xfId="1016"/>
    <cellStyle name="常规 3_Book1" xfId="1017"/>
    <cellStyle name="差_M01-1 2 2" xfId="1018"/>
    <cellStyle name="警告文本 5" xfId="1019"/>
    <cellStyle name="强调文字颜色 1 2 3" xfId="1020"/>
    <cellStyle name="警告文本 4 3" xfId="1021"/>
    <cellStyle name="40% - 强调文字颜色 2 3" xfId="1022"/>
    <cellStyle name="Accent3 - 20% 3" xfId="1023"/>
    <cellStyle name="常规 11 2 2" xfId="1024"/>
    <cellStyle name="常规 9 3 2" xfId="1025"/>
    <cellStyle name="标题 2 5" xfId="1026"/>
    <cellStyle name="警告文本 4" xfId="1027"/>
    <cellStyle name="强调文字颜色 1 2 2" xfId="1028"/>
    <cellStyle name="注释 2 4" xfId="1029"/>
    <cellStyle name="强调文字颜色 3 2 2" xfId="1030"/>
    <cellStyle name="警告文本 3 4" xfId="1031"/>
    <cellStyle name="差_2007年地州资金往来对账表 2 2" xfId="1032"/>
    <cellStyle name="警告文本 3 3" xfId="1033"/>
    <cellStyle name="好_Book1 2" xfId="1034"/>
    <cellStyle name="警告文本 3 2" xfId="1035"/>
    <cellStyle name="表标题" xfId="1036"/>
    <cellStyle name="40% - 强调文字颜色 1 2" xfId="1037"/>
    <cellStyle name="警告文本 2 4" xfId="1038"/>
    <cellStyle name="借出原因 4" xfId="1039"/>
    <cellStyle name="标题 1 3 2 2" xfId="1040"/>
    <cellStyle name="常规 6 3 3" xfId="1041"/>
    <cellStyle name="警告文本 4 2 2" xfId="1042"/>
    <cellStyle name="汇总 4 2 3" xfId="1043"/>
    <cellStyle name="40% - 强调文字颜色 2 2 2" xfId="1044"/>
    <cellStyle name="_ET_STYLE_NoName_00__Book1_1 2 2 2" xfId="1045"/>
    <cellStyle name="部门 4" xfId="1046"/>
    <cellStyle name="借出原因 3" xfId="1047"/>
    <cellStyle name="解释性文本 2 2" xfId="1048"/>
    <cellStyle name="检查单元格 5 3" xfId="1049"/>
    <cellStyle name="检查单元格 5" xfId="1050"/>
    <cellStyle name="常规 2 8" xfId="1051"/>
    <cellStyle name="输入 2" xfId="1052"/>
    <cellStyle name="标题 8 3" xfId="1053"/>
    <cellStyle name="标题 3 3 3" xfId="1054"/>
    <cellStyle name="计算 4 2" xfId="1055"/>
    <cellStyle name="输出 4" xfId="1056"/>
    <cellStyle name="借出原因 2 2" xfId="1057"/>
    <cellStyle name="好_0502通海县 2" xfId="1058"/>
    <cellStyle name="计算 3 3" xfId="1059"/>
    <cellStyle name="强调文字颜色 2 2 2" xfId="1060"/>
    <cellStyle name="Accent1 - 20%" xfId="1061"/>
    <cellStyle name="20% - 强调文字颜色 1 2" xfId="1062"/>
    <cellStyle name="_ET_STYLE_NoName_00__Book1_1 3 2" xfId="1063"/>
    <cellStyle name="差_11大理" xfId="1064"/>
    <cellStyle name="计算 3 2" xfId="1065"/>
    <cellStyle name="汇总 4 3" xfId="1066"/>
    <cellStyle name="汇总 8 2" xfId="1067"/>
    <cellStyle name="常规 2 3 2" xfId="1068"/>
    <cellStyle name="汇总 4 2 2" xfId="1069"/>
    <cellStyle name="20% - 强调文字颜色 6 3" xfId="1070"/>
    <cellStyle name="适中 2" xfId="1071"/>
    <cellStyle name="输出 3" xfId="1072"/>
    <cellStyle name="好_Book1" xfId="1073"/>
    <cellStyle name="注释 3 3" xfId="1074"/>
    <cellStyle name="汇总 2 3 2" xfId="1075"/>
    <cellStyle name="60% - 强调文字颜色 5 3 2" xfId="1076"/>
    <cellStyle name="汇总 2 3" xfId="1077"/>
    <cellStyle name="常规 2 4 3 2" xfId="1078"/>
    <cellStyle name="后继超级链接 2" xfId="1079"/>
    <cellStyle name="汇总 2 2 2" xfId="1080"/>
    <cellStyle name="注释 2 3" xfId="1081"/>
    <cellStyle name="解释性文本 4 2 2" xfId="1082"/>
    <cellStyle name="好_2007年地州资金往来对账表 2 2" xfId="1083"/>
    <cellStyle name="好_2007年地州资金往来对账表 2" xfId="1084"/>
    <cellStyle name="解释性文本 4 2" xfId="1085"/>
    <cellStyle name="常规 4 3 3 2" xfId="1086"/>
    <cellStyle name="样式 1" xfId="1087"/>
    <cellStyle name="强调文字颜色 2 3" xfId="1088"/>
    <cellStyle name="部门 2" xfId="1089"/>
    <cellStyle name="商品名称" xfId="1090"/>
    <cellStyle name="好_11大理 2" xfId="1091"/>
    <cellStyle name="常规 3 2 2 2" xfId="1092"/>
    <cellStyle name="差_2008年地州对账表(国库资金） 2" xfId="1093"/>
    <cellStyle name="常规 2 3 3" xfId="1094"/>
    <cellStyle name="常规 28" xfId="1095"/>
    <cellStyle name="差_2008年地州对账表(国库资金）" xfId="1096"/>
    <cellStyle name="解释性文本 3 3" xfId="1097"/>
    <cellStyle name="差_0502通海县 2 2" xfId="1098"/>
    <cellStyle name="差 6" xfId="1099"/>
    <cellStyle name="_ET_STYLE_NoName_00__Sheet3" xfId="1100"/>
    <cellStyle name="常规 3 2 2" xfId="1101"/>
    <cellStyle name="差_1110洱源 2 2" xfId="1102"/>
    <cellStyle name="差_0502通海县 2" xfId="1103"/>
    <cellStyle name="60% - 强调文字颜色 3 3 2" xfId="1104"/>
    <cellStyle name="标题 3 4 4" xfId="1105"/>
    <cellStyle name="常规 450" xfId="1106"/>
    <cellStyle name="差 5 3" xfId="1107"/>
    <cellStyle name="适中 5 2" xfId="1108"/>
    <cellStyle name="差 3 4" xfId="1109"/>
    <cellStyle name="标题1" xfId="1110"/>
    <cellStyle name="适中 3 3" xfId="1111"/>
    <cellStyle name="差_0605石屏县" xfId="1112"/>
    <cellStyle name="链接单元格 4 4" xfId="1113"/>
    <cellStyle name="适中 3 2 2" xfId="1114"/>
    <cellStyle name="差 3 2" xfId="1115"/>
    <cellStyle name="差 2 4" xfId="1116"/>
    <cellStyle name="适中 7" xfId="1117"/>
    <cellStyle name="输出 8" xfId="1118"/>
    <cellStyle name="好 2 3" xfId="1119"/>
    <cellStyle name="40% - 强调文字颜色 5 2" xfId="1120"/>
    <cellStyle name="百分比 3" xfId="1121"/>
    <cellStyle name="差 2 2 2" xfId="1122"/>
    <cellStyle name="标题 7 3" xfId="1123"/>
    <cellStyle name="常规 25 2" xfId="1124"/>
    <cellStyle name="20% - 强调文字颜色 2 3" xfId="1125"/>
    <cellStyle name="部门 3" xfId="1126"/>
    <cellStyle name="常规 2 2 2" xfId="1127"/>
    <cellStyle name="_20100326高清市院遂宁检察院1080P配置清单26日改" xfId="1128"/>
    <cellStyle name="常规 2 2" xfId="1129"/>
    <cellStyle name="部门" xfId="1130"/>
    <cellStyle name="好 4 2" xfId="1131"/>
    <cellStyle name="常规 12" xfId="1132"/>
    <cellStyle name="检查单元格 4 4" xfId="1133"/>
    <cellStyle name="差 4 3" xfId="1134"/>
    <cellStyle name="标题1 3" xfId="1135"/>
    <cellStyle name="标题 4 3 2 2" xfId="1136"/>
    <cellStyle name="好_0605石屏 3" xfId="1137"/>
    <cellStyle name="常规 2 2 2 2 2 2" xfId="1138"/>
    <cellStyle name="标题 9" xfId="1139"/>
    <cellStyle name="标题 8" xfId="1140"/>
    <cellStyle name="Accent6 - 60%" xfId="1141"/>
    <cellStyle name="标题 7 2 2" xfId="1142"/>
    <cellStyle name="常规_2004年基金预算(二稿)" xfId="1143"/>
    <cellStyle name="60% - 强调文字颜色 2 2" xfId="1144"/>
    <cellStyle name="标题 7" xfId="1145"/>
    <cellStyle name="好 3" xfId="1146"/>
    <cellStyle name="标题 5 2 2" xfId="1147"/>
    <cellStyle name="常规 2 6 3 2" xfId="1148"/>
    <cellStyle name="标题 4 4 4" xfId="1149"/>
    <cellStyle name="标题 4 4 2" xfId="1150"/>
    <cellStyle name="千位分隔 5 2" xfId="1151"/>
    <cellStyle name="常规 2 2 6" xfId="1152"/>
    <cellStyle name="百分比 4 2" xfId="1153"/>
    <cellStyle name="标题 4 3 3" xfId="1154"/>
    <cellStyle name="标题 1 7" xfId="1155"/>
    <cellStyle name="40% - 强调文字颜色 6 3" xfId="1156"/>
    <cellStyle name="好 3 4" xfId="1157"/>
    <cellStyle name="Accent5 7" xfId="1158"/>
    <cellStyle name="汇总 4" xfId="1159"/>
    <cellStyle name="标题 4 2 2 2" xfId="1160"/>
    <cellStyle name="千位分隔 3 2 2" xfId="1161"/>
    <cellStyle name="常规 430" xfId="1162"/>
    <cellStyle name="标题 4 2 2" xfId="1163"/>
    <cellStyle name="千位分隔 3 2" xfId="1164"/>
    <cellStyle name="40% - 强调文字颜色 6 2 2" xfId="1165"/>
    <cellStyle name="Accent5 - 20% 2" xfId="1166"/>
    <cellStyle name="标题 6 4" xfId="1167"/>
    <cellStyle name="常规 19 3" xfId="1168"/>
    <cellStyle name="标题 3 6" xfId="1169"/>
    <cellStyle name="常规_exceltmp1" xfId="1170"/>
    <cellStyle name="常规 2 6 2 2 2" xfId="1171"/>
    <cellStyle name="标题 3 5 2" xfId="1172"/>
    <cellStyle name="常规 11 2" xfId="1173"/>
    <cellStyle name="常规 2 6 2 2" xfId="1174"/>
    <cellStyle name="标题 3 5" xfId="1175"/>
    <cellStyle name="常规 11" xfId="1176"/>
    <cellStyle name="_ET_STYLE_NoName_00__Book1_1" xfId="1177"/>
    <cellStyle name="常规 2 3 3 4" xfId="1178"/>
    <cellStyle name="no dec 2" xfId="1179"/>
    <cellStyle name="日期 2 2 2" xfId="1180"/>
    <cellStyle name="标题 3 4" xfId="1181"/>
    <cellStyle name="汇总 3 2 2" xfId="1182"/>
    <cellStyle name="标题 3 3 4" xfId="1183"/>
    <cellStyle name="60% - 强调文字颜色 3 2 2" xfId="1184"/>
    <cellStyle name="好 6" xfId="1185"/>
    <cellStyle name="标题 3 2 3" xfId="1186"/>
    <cellStyle name="Month" xfId="1187"/>
    <cellStyle name="常规 5 42" xfId="1188"/>
    <cellStyle name="常规 18 2" xfId="1189"/>
    <cellStyle name="标题 5 3" xfId="1190"/>
    <cellStyle name="标题 2 5 3" xfId="1191"/>
    <cellStyle name="标题 2 5 2" xfId="1192"/>
    <cellStyle name="标题 2 7" xfId="1193"/>
    <cellStyle name="超链接 2" xfId="1194"/>
    <cellStyle name="好 5 3" xfId="1195"/>
    <cellStyle name="标题 2 3 2 2" xfId="1196"/>
    <cellStyle name="标题 2 4 2" xfId="1197"/>
    <cellStyle name="常规 8" xfId="1198"/>
    <cellStyle name="好_1110洱源" xfId="1199"/>
    <cellStyle name="标题 1 5 3" xfId="1200"/>
    <cellStyle name="千位分隔 2 3" xfId="1201"/>
    <cellStyle name="汇总 3 2" xfId="1202"/>
    <cellStyle name="千位[0]_ 方正PC" xfId="1203"/>
    <cellStyle name="编号 2 3" xfId="1204"/>
    <cellStyle name="差 4 4" xfId="1205"/>
    <cellStyle name="标题1 4" xfId="1206"/>
    <cellStyle name="捠壿_Region Orders (2)" xfId="1207"/>
    <cellStyle name="Accent3" xfId="1208"/>
    <cellStyle name="解释性文本 2 4" xfId="1209"/>
    <cellStyle name="百分比 6 2" xfId="1210"/>
    <cellStyle name="标题 3 2" xfId="1211"/>
    <cellStyle name="警告文本 2" xfId="1212"/>
    <cellStyle name="20% - 强调文字颜色 5 3" xfId="1213"/>
    <cellStyle name="标题 1 2" xfId="1214"/>
    <cellStyle name="百分比 3 2" xfId="1215"/>
    <cellStyle name="20% - 强调文字颜色 4 3" xfId="1216"/>
    <cellStyle name="常规 3 3 6" xfId="1217"/>
    <cellStyle name="百分比 2 8" xfId="1218"/>
    <cellStyle name="标题 2 2 3" xfId="1219"/>
    <cellStyle name="标题 2 4" xfId="1220"/>
    <cellStyle name="标题 2 2 2" xfId="1221"/>
    <cellStyle name="常规 4 3 2 2 2" xfId="1222"/>
    <cellStyle name="comma zerodec" xfId="1223"/>
    <cellStyle name="标题 2 4 4" xfId="1224"/>
    <cellStyle name="百分比 2 5" xfId="1225"/>
    <cellStyle name="Header2 2" xfId="1226"/>
    <cellStyle name="Accent1" xfId="1227"/>
    <cellStyle name="60% - 强调文字颜色 6 2" xfId="1228"/>
    <cellStyle name="常规 2 3 2 3" xfId="1229"/>
    <cellStyle name="Accent3 5" xfId="1230"/>
    <cellStyle name="千位分隔 9" xfId="1231"/>
    <cellStyle name="解释性文本 2" xfId="1232"/>
    <cellStyle name="Accent5 - 40% 2" xfId="1233"/>
    <cellStyle name="常规_exceltmp1 2" xfId="1234"/>
    <cellStyle name="计算 4" xfId="1235"/>
    <cellStyle name="60% - 强调文字颜色 3 3" xfId="1236"/>
    <cellStyle name="20% - 强调文字颜色 6 2" xfId="1237"/>
    <cellStyle name="差_0605石屏县 2" xfId="1238"/>
    <cellStyle name="60% - 强调文字颜色 3 2 3" xfId="1239"/>
    <cellStyle name="Month 2" xfId="1240"/>
    <cellStyle name="常规 6 2" xfId="1241"/>
    <cellStyle name="Input [yellow] 3 2" xfId="1242"/>
    <cellStyle name="百分比 2 3 4 2" xfId="1243"/>
    <cellStyle name="标题 5" xfId="1244"/>
    <cellStyle name="常规 2 2 3 2 2" xfId="1245"/>
    <cellStyle name="标题 3 4 2 2" xfId="1246"/>
    <cellStyle name="标题 1 3 4" xfId="1247"/>
    <cellStyle name="Dollar (zero dec)" xfId="1248"/>
    <cellStyle name="常规 5 42 2" xfId="1249"/>
    <cellStyle name="常规 18 2 2" xfId="1250"/>
    <cellStyle name="差_0502通海县 3" xfId="1251"/>
    <cellStyle name="适中 2 4" xfId="1252"/>
    <cellStyle name="千位_ 方正PC" xfId="1253"/>
    <cellStyle name="常规 5 2 3 2" xfId="1254"/>
    <cellStyle name="标题 2 2 4" xfId="1255"/>
    <cellStyle name="Header2 2 2" xfId="1256"/>
    <cellStyle name="20% - 强调文字颜色 4 2 2" xfId="1257"/>
    <cellStyle name="常规 3 3 5 2" xfId="1258"/>
    <cellStyle name="标题 1 4 4" xfId="1259"/>
    <cellStyle name="60% - 强调文字颜色 1 3" xfId="1260"/>
    <cellStyle name="常规 10 41" xfId="1261"/>
    <cellStyle name="汇总 3 2 2 2" xfId="1262"/>
    <cellStyle name="40% - 强调文字颜色 3 2 2" xfId="1263"/>
    <cellStyle name="常规 2 3 2 5" xfId="1264"/>
    <cellStyle name="40% - 强调文字颜色 2 2" xfId="1265"/>
    <cellStyle name="警告文本 4 2" xfId="1266"/>
    <cellStyle name="强调文字颜色 1 2 2 2" xfId="1267"/>
    <cellStyle name="计算 4 2 2" xfId="1268"/>
    <cellStyle name="常规 2 4 5" xfId="1269"/>
    <cellStyle name="适中 5" xfId="1270"/>
    <cellStyle name="输出 6" xfId="1271"/>
    <cellStyle name="检查单元格 2 3" xfId="1272"/>
    <cellStyle name="常规 2 3 5 2" xfId="1273"/>
    <cellStyle name="链接单元格 4 3" xfId="1274"/>
    <cellStyle name="链接单元格 4 2 2" xfId="1275"/>
    <cellStyle name="链接单元格 4 2" xfId="1276"/>
    <cellStyle name="好_M01-1 2 2" xfId="1277"/>
    <cellStyle name="警告文本 7" xfId="1278"/>
    <cellStyle name="链接单元格 3 2 2" xfId="1279"/>
    <cellStyle name="常规 11 4" xfId="1280"/>
    <cellStyle name="60% - 强调文字颜色 3 2 2 2" xfId="1281"/>
    <cellStyle name="Accent5 4" xfId="1282"/>
    <cellStyle name="标题 1 4" xfId="1283"/>
    <cellStyle name="Mon閠aire_!!!GO" xfId="1284"/>
    <cellStyle name="PSSpacer 2" xfId="1285"/>
    <cellStyle name="_ET_STYLE_NoName_00__Book1_1 3" xfId="1286"/>
    <cellStyle name="好_0605石屏县" xfId="1287"/>
    <cellStyle name="per.style" xfId="1288"/>
    <cellStyle name="常规 2 3" xfId="1289"/>
    <cellStyle name="编号" xfId="1290"/>
    <cellStyle name="Date 2 2" xfId="1291"/>
    <cellStyle name="百分比 2 2 3 2" xfId="1292"/>
    <cellStyle name="编号 3" xfId="1293"/>
    <cellStyle name="_ET_STYLE_NoName_00__Book1_1 2" xfId="1294"/>
    <cellStyle name="输入 4" xfId="1295"/>
    <cellStyle name="Accent1 4 2" xfId="1296"/>
    <cellStyle name="超级链接 2" xfId="1297"/>
    <cellStyle name="标题 4 2 4" xfId="1298"/>
    <cellStyle name="超链接 3 2" xfId="1299"/>
    <cellStyle name="常规 2 11" xfId="1300"/>
    <cellStyle name="_Book1_2 4" xfId="1301"/>
    <cellStyle name="好_0605石屏县 2 2" xfId="1302"/>
    <cellStyle name="Input [yellow] 4" xfId="1303"/>
    <cellStyle name="好_0502通海县 3" xfId="1304"/>
    <cellStyle name="百分比 2 3 4" xfId="1305"/>
    <cellStyle name="百分比 2 3 3" xfId="1306"/>
    <cellStyle name="标题 1 4 2" xfId="1307"/>
    <cellStyle name="Accent5 4 2" xfId="1308"/>
    <cellStyle name="_Book1_3 2" xfId="1309"/>
    <cellStyle name="适中 5 3" xfId="1310"/>
    <cellStyle name="Accent4 - 60% 2 2" xfId="1311"/>
    <cellStyle name="适中 4 4" xfId="1312"/>
    <cellStyle name="常规 2 14" xfId="1313"/>
    <cellStyle name="Accent1 - 60% 2 2" xfId="1314"/>
    <cellStyle name="60% - 强调文字颜色 1 2" xfId="1315"/>
    <cellStyle name="常规 11 3" xfId="1316"/>
    <cellStyle name="编号 2" xfId="1317"/>
    <cellStyle name="Accent4 - 20% 3" xfId="1318"/>
    <cellStyle name="Accent6 4" xfId="1319"/>
    <cellStyle name="20% - 强调文字颜色 3 3" xfId="1320"/>
    <cellStyle name="百分比 2 2" xfId="1321"/>
    <cellStyle name="好 2 2 2" xfId="1322"/>
    <cellStyle name="常规 95" xfId="1323"/>
    <cellStyle name="Accent6 - 60% 2 2" xfId="1324"/>
    <cellStyle name="PSHeading 2 4" xfId="1325"/>
    <cellStyle name="百分比 2 3 3 2" xfId="1326"/>
    <cellStyle name="Accent1 5 2" xfId="1327"/>
    <cellStyle name="标题 4 3 4" xfId="1328"/>
    <cellStyle name="60% - 强调文字颜色 1 2 2 2" xfId="1329"/>
  </cellStyles>
  <dxfs count="6">
    <dxf>
      <font>
        <color indexed="9"/>
      </font>
    </dxf>
    <dxf>
      <font>
        <b val="1"/>
        <i val="0"/>
      </font>
    </dxf>
    <dxf>
      <font>
        <color indexed="10"/>
      </font>
    </dxf>
    <dxf>
      <font>
        <b val="0"/>
        <color indexed="9"/>
      </font>
    </dxf>
    <dxf>
      <font>
        <b val="0"/>
        <i val="0"/>
        <color indexed="9"/>
      </font>
    </dxf>
    <dxf>
      <font>
        <b val="0"/>
        <i val="0"/>
        <color indexed="10"/>
      </font>
    </dxf>
  </dxf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8" Type="http://schemas.openxmlformats.org/officeDocument/2006/relationships/sharedStrings" Target="sharedStrings.xml"/><Relationship Id="rId37" Type="http://schemas.openxmlformats.org/officeDocument/2006/relationships/styles" Target="styles.xml"/><Relationship Id="rId36" Type="http://schemas.openxmlformats.org/officeDocument/2006/relationships/theme" Target="theme/theme1.xml"/><Relationship Id="rId35" Type="http://schemas.openxmlformats.org/officeDocument/2006/relationships/externalLink" Target="externalLinks/externalLink2.xml"/><Relationship Id="rId34" Type="http://schemas.openxmlformats.org/officeDocument/2006/relationships/externalLink" Target="externalLinks/externalLink1.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10.124.6.233\&#20840;&#20307;&#20154;&#21592;\02&#24179;&#34913;&#22788;\01&#36130;&#21147;&#21450;&#39044;&#20915;&#31639;&#25253;&#21578;\2018&#24180;\&#24180;&#21021;&#20154;&#20195;&#20250;\&#36807;&#31243;\RecoveredExternalLink1"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10.124.6.233\&#20840;&#20307;&#20154;&#21592;\02&#24179;&#34913;&#22788;\01&#36130;&#21147;&#21450;&#39044;&#20915;&#31639;&#25253;&#21578;\2018&#24180;\&#24180;&#21021;&#20154;&#20195;&#20250;\&#36807;&#31243;\RecoveredExternalLink2"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 val="SW-TEO"/>
      <sheetName val="中央"/>
      <sheetName val="Open"/>
      <sheetName val="Toolbox"/>
      <sheetName val="国家"/>
      <sheetName val="G.1R-Shou COP Gf"/>
      <sheetName val="Financ. Overview"/>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 val="收入(一般)"/>
      <sheetName val="支出(一般)"/>
      <sheetName val="收入(基金)"/>
      <sheetName val="支出(基金)"/>
      <sheetName val="国家"/>
      <sheetName val="RecoveredExternalLink2"/>
      <sheetName val="Main"/>
      <sheetName val="Sheet1"/>
      <sheetName val="eqpmad2"/>
      <sheetName val="基本支出经济分类透视"/>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codeName="Sheet1">
    <tabColor rgb="FF00B0F0"/>
  </sheetPr>
  <dimension ref="A1:F52"/>
  <sheetViews>
    <sheetView showGridLines="0" showZeros="0" view="pageBreakPreview" zoomScale="70" zoomScaleNormal="90" workbookViewId="0">
      <pane ySplit="3" topLeftCell="A22" activePane="bottomLeft" state="frozen"/>
      <selection/>
      <selection pane="bottomLeft" activeCell="D34" sqref="D34"/>
    </sheetView>
  </sheetViews>
  <sheetFormatPr defaultColWidth="9" defaultRowHeight="14.25" outlineLevelCol="5"/>
  <cols>
    <col min="1" max="1" width="7.14166666666667" style="286" hidden="1" customWidth="1"/>
    <col min="2" max="2" width="50.775" style="286" customWidth="1"/>
    <col min="3" max="4" width="20.6666666666667" style="286" customWidth="1"/>
    <col min="5" max="5" width="20.125" style="513" customWidth="1"/>
    <col min="6" max="6" width="0.25" style="433" customWidth="1"/>
    <col min="7" max="16384" width="9" style="433"/>
  </cols>
  <sheetData>
    <row r="1" ht="45" customHeight="1" spans="1:6">
      <c r="A1" s="435"/>
      <c r="B1" s="435" t="s">
        <v>0</v>
      </c>
      <c r="C1" s="435"/>
      <c r="D1" s="435"/>
      <c r="E1" s="435"/>
      <c r="F1" s="436"/>
    </row>
    <row r="2" ht="18.9" customHeight="1" spans="1:6">
      <c r="A2" s="289"/>
      <c r="B2" s="514"/>
      <c r="C2" s="515"/>
      <c r="D2" s="289"/>
      <c r="E2" s="294" t="s">
        <v>1</v>
      </c>
      <c r="F2" s="436"/>
    </row>
    <row r="3" s="510" customFormat="1" ht="45" customHeight="1" spans="1:6">
      <c r="A3" s="296" t="s">
        <v>2</v>
      </c>
      <c r="B3" s="516" t="s">
        <v>3</v>
      </c>
      <c r="C3" s="298" t="s">
        <v>4</v>
      </c>
      <c r="D3" s="298" t="s">
        <v>5</v>
      </c>
      <c r="E3" s="516" t="s">
        <v>6</v>
      </c>
      <c r="F3" s="517" t="s">
        <v>7</v>
      </c>
    </row>
    <row r="4" ht="37.5" customHeight="1" spans="1:6">
      <c r="A4" s="488" t="s">
        <v>8</v>
      </c>
      <c r="B4" s="489" t="s">
        <v>9</v>
      </c>
      <c r="C4" s="372">
        <f>SUBTOTAL(9,C5:C19)</f>
        <v>40393</v>
      </c>
      <c r="D4" s="372">
        <f>SUBTOTAL(9,D5:D19)</f>
        <v>45100</v>
      </c>
      <c r="E4" s="345">
        <f>IF(C4&gt;0,D4/C4-1,IF(C4&lt;0,-(D4/C4-1),""))</f>
        <v>0.117</v>
      </c>
      <c r="F4" s="518" t="str">
        <f t="shared" ref="F4:F39" si="0">IF(LEN(A4)=3,"是",IF(B4&lt;&gt;"",IF(SUM(C4:D4)&lt;&gt;0,"是","否"),"是"))</f>
        <v>是</v>
      </c>
    </row>
    <row r="5" ht="37.5" customHeight="1" spans="1:6">
      <c r="A5" s="377" t="s">
        <v>10</v>
      </c>
      <c r="B5" s="323" t="s">
        <v>11</v>
      </c>
      <c r="C5" s="519">
        <v>14521</v>
      </c>
      <c r="D5" s="519">
        <v>14746</v>
      </c>
      <c r="E5" s="343">
        <f t="shared" ref="E5:E39" si="1">IF(C5&gt;0,D5/C5-1,IF(C5&lt;0,-(D5/C5-1),""))</f>
        <v>0.015</v>
      </c>
      <c r="F5" s="518" t="str">
        <f t="shared" si="0"/>
        <v>是</v>
      </c>
    </row>
    <row r="6" ht="37.5" customHeight="1" spans="1:6">
      <c r="A6" s="377" t="s">
        <v>12</v>
      </c>
      <c r="B6" s="323" t="s">
        <v>13</v>
      </c>
      <c r="C6" s="519">
        <v>2855</v>
      </c>
      <c r="D6" s="519">
        <v>2370</v>
      </c>
      <c r="E6" s="343">
        <f t="shared" si="1"/>
        <v>-0.17</v>
      </c>
      <c r="F6" s="518" t="str">
        <f t="shared" si="0"/>
        <v>是</v>
      </c>
    </row>
    <row r="7" ht="37.5" customHeight="1" spans="1:6">
      <c r="A7" s="377" t="s">
        <v>14</v>
      </c>
      <c r="B7" s="323" t="s">
        <v>15</v>
      </c>
      <c r="C7" s="519">
        <v>357</v>
      </c>
      <c r="D7" s="519">
        <v>352</v>
      </c>
      <c r="E7" s="343">
        <f t="shared" si="1"/>
        <v>-0.014</v>
      </c>
      <c r="F7" s="518" t="str">
        <f t="shared" si="0"/>
        <v>是</v>
      </c>
    </row>
    <row r="8" ht="37.5" customHeight="1" spans="1:6">
      <c r="A8" s="377" t="s">
        <v>16</v>
      </c>
      <c r="B8" s="323" t="s">
        <v>17</v>
      </c>
      <c r="C8" s="519">
        <v>3479</v>
      </c>
      <c r="D8" s="519">
        <v>7800</v>
      </c>
      <c r="E8" s="343">
        <f t="shared" si="1"/>
        <v>1.242</v>
      </c>
      <c r="F8" s="518" t="str">
        <f t="shared" si="0"/>
        <v>是</v>
      </c>
    </row>
    <row r="9" ht="37.5" customHeight="1" spans="1:6">
      <c r="A9" s="377" t="s">
        <v>18</v>
      </c>
      <c r="B9" s="323" t="s">
        <v>19</v>
      </c>
      <c r="C9" s="519">
        <v>1384</v>
      </c>
      <c r="D9" s="519">
        <v>1450</v>
      </c>
      <c r="E9" s="343">
        <f t="shared" si="1"/>
        <v>0.048</v>
      </c>
      <c r="F9" s="518" t="str">
        <f t="shared" si="0"/>
        <v>是</v>
      </c>
    </row>
    <row r="10" ht="37.5" customHeight="1" spans="1:6">
      <c r="A10" s="377" t="s">
        <v>20</v>
      </c>
      <c r="B10" s="323" t="s">
        <v>21</v>
      </c>
      <c r="C10" s="519">
        <v>599</v>
      </c>
      <c r="D10" s="519">
        <v>850</v>
      </c>
      <c r="E10" s="343">
        <f t="shared" si="1"/>
        <v>0.419</v>
      </c>
      <c r="F10" s="518" t="str">
        <f t="shared" si="0"/>
        <v>是</v>
      </c>
    </row>
    <row r="11" ht="37.5" customHeight="1" spans="1:6">
      <c r="A11" s="377" t="s">
        <v>22</v>
      </c>
      <c r="B11" s="323" t="s">
        <v>23</v>
      </c>
      <c r="C11" s="519">
        <v>595</v>
      </c>
      <c r="D11" s="519">
        <v>640</v>
      </c>
      <c r="E11" s="343">
        <f t="shared" si="1"/>
        <v>0.076</v>
      </c>
      <c r="F11" s="518" t="str">
        <f t="shared" si="0"/>
        <v>是</v>
      </c>
    </row>
    <row r="12" ht="37.5" customHeight="1" spans="1:6">
      <c r="A12" s="377" t="s">
        <v>24</v>
      </c>
      <c r="B12" s="323" t="s">
        <v>25</v>
      </c>
      <c r="C12" s="519">
        <v>444</v>
      </c>
      <c r="D12" s="519">
        <v>957</v>
      </c>
      <c r="E12" s="343">
        <f t="shared" si="1"/>
        <v>1.155</v>
      </c>
      <c r="F12" s="518" t="str">
        <f t="shared" si="0"/>
        <v>是</v>
      </c>
    </row>
    <row r="13" ht="37.5" customHeight="1" spans="1:6">
      <c r="A13" s="377" t="s">
        <v>26</v>
      </c>
      <c r="B13" s="323" t="s">
        <v>27</v>
      </c>
      <c r="C13" s="519">
        <v>867</v>
      </c>
      <c r="D13" s="519">
        <v>850</v>
      </c>
      <c r="E13" s="343">
        <f t="shared" si="1"/>
        <v>-0.02</v>
      </c>
      <c r="F13" s="518" t="str">
        <f t="shared" si="0"/>
        <v>是</v>
      </c>
    </row>
    <row r="14" ht="37.5" customHeight="1" spans="1:6">
      <c r="A14" s="377" t="s">
        <v>28</v>
      </c>
      <c r="B14" s="323" t="s">
        <v>29</v>
      </c>
      <c r="C14" s="519">
        <v>949</v>
      </c>
      <c r="D14" s="519">
        <v>1045</v>
      </c>
      <c r="E14" s="343">
        <f t="shared" si="1"/>
        <v>0.101</v>
      </c>
      <c r="F14" s="518" t="str">
        <f t="shared" si="0"/>
        <v>是</v>
      </c>
    </row>
    <row r="15" ht="37.5" customHeight="1" spans="1:6">
      <c r="A15" s="377" t="s">
        <v>30</v>
      </c>
      <c r="B15" s="323" t="s">
        <v>31</v>
      </c>
      <c r="C15" s="519">
        <v>3691</v>
      </c>
      <c r="D15" s="519">
        <v>3045</v>
      </c>
      <c r="E15" s="343">
        <f t="shared" si="1"/>
        <v>-0.175</v>
      </c>
      <c r="F15" s="518" t="str">
        <f t="shared" si="0"/>
        <v>是</v>
      </c>
    </row>
    <row r="16" ht="37.5" customHeight="1" spans="1:6">
      <c r="A16" s="377" t="s">
        <v>32</v>
      </c>
      <c r="B16" s="323" t="s">
        <v>33</v>
      </c>
      <c r="C16" s="519">
        <v>1382</v>
      </c>
      <c r="D16" s="519">
        <v>1600</v>
      </c>
      <c r="E16" s="343">
        <f t="shared" si="1"/>
        <v>0.158</v>
      </c>
      <c r="F16" s="518" t="str">
        <f t="shared" si="0"/>
        <v>是</v>
      </c>
    </row>
    <row r="17" ht="37.5" customHeight="1" spans="1:6">
      <c r="A17" s="377" t="s">
        <v>34</v>
      </c>
      <c r="B17" s="323" t="s">
        <v>35</v>
      </c>
      <c r="C17" s="519">
        <v>9097</v>
      </c>
      <c r="D17" s="519">
        <v>9200</v>
      </c>
      <c r="E17" s="343">
        <f t="shared" si="1"/>
        <v>0.011</v>
      </c>
      <c r="F17" s="518" t="str">
        <f t="shared" si="0"/>
        <v>是</v>
      </c>
    </row>
    <row r="18" ht="35" customHeight="1" spans="1:6">
      <c r="A18" s="377" t="s">
        <v>36</v>
      </c>
      <c r="B18" s="323" t="s">
        <v>37</v>
      </c>
      <c r="C18" s="519">
        <v>179</v>
      </c>
      <c r="D18" s="519">
        <v>195</v>
      </c>
      <c r="E18" s="343">
        <f t="shared" si="1"/>
        <v>0.089</v>
      </c>
      <c r="F18" s="518" t="str">
        <f t="shared" si="0"/>
        <v>是</v>
      </c>
    </row>
    <row r="19" ht="35" customHeight="1" spans="1:6">
      <c r="A19" s="527" t="s">
        <v>38</v>
      </c>
      <c r="B19" s="323" t="s">
        <v>39</v>
      </c>
      <c r="C19" s="519">
        <v>-6</v>
      </c>
      <c r="D19" s="519"/>
      <c r="E19" s="345">
        <f t="shared" si="1"/>
        <v>1</v>
      </c>
      <c r="F19" s="518" t="str">
        <f t="shared" si="0"/>
        <v>是</v>
      </c>
    </row>
    <row r="20" ht="37.5" customHeight="1" spans="1:6">
      <c r="A20" s="375" t="s">
        <v>40</v>
      </c>
      <c r="B20" s="489" t="s">
        <v>41</v>
      </c>
      <c r="C20" s="372">
        <f>SUBTOTAL(9,C21:C28)</f>
        <v>10712</v>
      </c>
      <c r="D20" s="372">
        <f>SUBTOTAL(9,D21:D28)</f>
        <v>12000</v>
      </c>
      <c r="E20" s="345">
        <f t="shared" si="1"/>
        <v>0.12</v>
      </c>
      <c r="F20" s="518" t="str">
        <f t="shared" si="0"/>
        <v>是</v>
      </c>
    </row>
    <row r="21" ht="37.5" customHeight="1" spans="1:6">
      <c r="A21" s="520" t="s">
        <v>42</v>
      </c>
      <c r="B21" s="323" t="s">
        <v>43</v>
      </c>
      <c r="C21" s="519">
        <v>1549</v>
      </c>
      <c r="D21" s="519">
        <v>1750</v>
      </c>
      <c r="E21" s="343">
        <f t="shared" si="1"/>
        <v>0.13</v>
      </c>
      <c r="F21" s="518" t="str">
        <f t="shared" si="0"/>
        <v>是</v>
      </c>
    </row>
    <row r="22" ht="37.5" customHeight="1" spans="1:6">
      <c r="A22" s="377" t="s">
        <v>44</v>
      </c>
      <c r="B22" s="521" t="s">
        <v>45</v>
      </c>
      <c r="C22" s="519">
        <v>4817</v>
      </c>
      <c r="D22" s="519">
        <v>5533</v>
      </c>
      <c r="E22" s="343">
        <f t="shared" si="1"/>
        <v>0.149</v>
      </c>
      <c r="F22" s="518" t="str">
        <f t="shared" si="0"/>
        <v>是</v>
      </c>
    </row>
    <row r="23" ht="37.5" customHeight="1" spans="1:6">
      <c r="A23" s="377" t="s">
        <v>46</v>
      </c>
      <c r="B23" s="323" t="s">
        <v>47</v>
      </c>
      <c r="C23" s="519">
        <v>2331</v>
      </c>
      <c r="D23" s="519">
        <v>2547</v>
      </c>
      <c r="E23" s="343">
        <f t="shared" si="1"/>
        <v>0.093</v>
      </c>
      <c r="F23" s="518" t="str">
        <f t="shared" si="0"/>
        <v>是</v>
      </c>
    </row>
    <row r="24" ht="37.5" customHeight="1" spans="1:6">
      <c r="A24" s="377" t="s">
        <v>48</v>
      </c>
      <c r="B24" s="323" t="s">
        <v>49</v>
      </c>
      <c r="C24" s="519">
        <v>0</v>
      </c>
      <c r="D24" s="519"/>
      <c r="E24" s="343" t="str">
        <f t="shared" si="1"/>
        <v/>
      </c>
      <c r="F24" s="518" t="str">
        <f t="shared" si="0"/>
        <v>否</v>
      </c>
    </row>
    <row r="25" ht="37.5" customHeight="1" spans="1:6">
      <c r="A25" s="377" t="s">
        <v>50</v>
      </c>
      <c r="B25" s="323" t="s">
        <v>51</v>
      </c>
      <c r="C25" s="519">
        <v>1488</v>
      </c>
      <c r="D25" s="519">
        <v>1700</v>
      </c>
      <c r="E25" s="343">
        <f t="shared" si="1"/>
        <v>0.142</v>
      </c>
      <c r="F25" s="518" t="str">
        <f t="shared" si="0"/>
        <v>是</v>
      </c>
    </row>
    <row r="26" ht="37.5" customHeight="1" spans="1:6">
      <c r="A26" s="377" t="s">
        <v>52</v>
      </c>
      <c r="B26" s="323" t="s">
        <v>53</v>
      </c>
      <c r="C26" s="519">
        <v>0</v>
      </c>
      <c r="D26" s="519"/>
      <c r="E26" s="343" t="str">
        <f t="shared" si="1"/>
        <v/>
      </c>
      <c r="F26" s="518" t="str">
        <f t="shared" si="0"/>
        <v>否</v>
      </c>
    </row>
    <row r="27" ht="37.5" customHeight="1" spans="1:6">
      <c r="A27" s="377" t="s">
        <v>54</v>
      </c>
      <c r="B27" s="323" t="s">
        <v>55</v>
      </c>
      <c r="C27" s="519">
        <v>437</v>
      </c>
      <c r="D27" s="519">
        <v>400</v>
      </c>
      <c r="E27" s="343">
        <f t="shared" si="1"/>
        <v>-0.085</v>
      </c>
      <c r="F27" s="518" t="str">
        <f t="shared" si="0"/>
        <v>是</v>
      </c>
    </row>
    <row r="28" ht="37.5" customHeight="1" spans="1:6">
      <c r="A28" s="377" t="s">
        <v>56</v>
      </c>
      <c r="B28" s="323" t="s">
        <v>57</v>
      </c>
      <c r="C28" s="519">
        <v>90</v>
      </c>
      <c r="D28" s="519">
        <v>70</v>
      </c>
      <c r="E28" s="343">
        <f t="shared" si="1"/>
        <v>-0.222</v>
      </c>
      <c r="F28" s="518" t="str">
        <f t="shared" si="0"/>
        <v>是</v>
      </c>
    </row>
    <row r="29" ht="37.5" customHeight="1" spans="1:6">
      <c r="A29" s="377"/>
      <c r="B29" s="323"/>
      <c r="C29" s="371"/>
      <c r="D29" s="371"/>
      <c r="E29" s="345" t="str">
        <f t="shared" si="1"/>
        <v/>
      </c>
      <c r="F29" s="518" t="str">
        <f t="shared" si="0"/>
        <v>是</v>
      </c>
    </row>
    <row r="30" s="511" customFormat="1" ht="37.5" customHeight="1" spans="1:6">
      <c r="A30" s="522"/>
      <c r="B30" s="486" t="s">
        <v>58</v>
      </c>
      <c r="C30" s="372">
        <f>C4+C20</f>
        <v>51105</v>
      </c>
      <c r="D30" s="372">
        <f>D4+D20</f>
        <v>57100</v>
      </c>
      <c r="E30" s="345">
        <f t="shared" si="1"/>
        <v>0.117</v>
      </c>
      <c r="F30" s="518" t="str">
        <f t="shared" si="0"/>
        <v>是</v>
      </c>
    </row>
    <row r="31" ht="37.5" customHeight="1" spans="1:6">
      <c r="A31" s="375">
        <v>105</v>
      </c>
      <c r="B31" s="321" t="s">
        <v>59</v>
      </c>
      <c r="C31" s="372"/>
      <c r="D31" s="372"/>
      <c r="E31" s="345" t="str">
        <f t="shared" si="1"/>
        <v/>
      </c>
      <c r="F31" s="518" t="str">
        <f t="shared" si="0"/>
        <v>是</v>
      </c>
    </row>
    <row r="32" ht="37.5" customHeight="1" spans="1:6">
      <c r="A32" s="488">
        <v>110</v>
      </c>
      <c r="B32" s="489" t="s">
        <v>60</v>
      </c>
      <c r="C32" s="372">
        <v>161806</v>
      </c>
      <c r="D32" s="372">
        <v>109456</v>
      </c>
      <c r="E32" s="345">
        <f t="shared" si="1"/>
        <v>-0.324</v>
      </c>
      <c r="F32" s="518" t="str">
        <f t="shared" si="0"/>
        <v>是</v>
      </c>
    </row>
    <row r="33" ht="37.5" customHeight="1" spans="1:6">
      <c r="A33" s="377">
        <v>11001</v>
      </c>
      <c r="B33" s="323" t="s">
        <v>61</v>
      </c>
      <c r="C33" s="371">
        <v>5554</v>
      </c>
      <c r="D33" s="371">
        <v>2341</v>
      </c>
      <c r="E33" s="343">
        <f t="shared" si="1"/>
        <v>-0.579</v>
      </c>
      <c r="F33" s="518" t="str">
        <f t="shared" si="0"/>
        <v>是</v>
      </c>
    </row>
    <row r="34" ht="37.5" customHeight="1" spans="1:6">
      <c r="A34" s="377"/>
      <c r="B34" s="323" t="s">
        <v>62</v>
      </c>
      <c r="C34" s="371">
        <v>116616</v>
      </c>
      <c r="D34" s="371">
        <v>101110</v>
      </c>
      <c r="E34" s="343">
        <f t="shared" si="1"/>
        <v>-0.133</v>
      </c>
      <c r="F34" s="518" t="str">
        <f t="shared" si="0"/>
        <v>是</v>
      </c>
    </row>
    <row r="35" ht="37.5" customHeight="1" spans="1:6">
      <c r="A35" s="377">
        <v>11008</v>
      </c>
      <c r="B35" s="323" t="s">
        <v>63</v>
      </c>
      <c r="C35" s="371"/>
      <c r="D35" s="371"/>
      <c r="E35" s="343" t="str">
        <f t="shared" si="1"/>
        <v/>
      </c>
      <c r="F35" s="518" t="str">
        <f t="shared" si="0"/>
        <v>否</v>
      </c>
    </row>
    <row r="36" ht="37.5" customHeight="1" spans="1:6">
      <c r="A36" s="377">
        <v>11009</v>
      </c>
      <c r="B36" s="323" t="s">
        <v>64</v>
      </c>
      <c r="C36" s="371">
        <v>9304</v>
      </c>
      <c r="D36" s="371"/>
      <c r="E36" s="343">
        <f t="shared" si="1"/>
        <v>-1</v>
      </c>
      <c r="F36" s="518" t="str">
        <f t="shared" si="0"/>
        <v>是</v>
      </c>
    </row>
    <row r="37" s="512" customFormat="1" ht="37.5" hidden="1" customHeight="1" spans="1:6">
      <c r="A37" s="523">
        <v>11013</v>
      </c>
      <c r="B37" s="327" t="s">
        <v>65</v>
      </c>
      <c r="C37" s="371">
        <v>0</v>
      </c>
      <c r="D37" s="371">
        <v>0</v>
      </c>
      <c r="E37" s="345" t="str">
        <f t="shared" si="1"/>
        <v/>
      </c>
      <c r="F37" s="518" t="str">
        <f t="shared" si="0"/>
        <v>否</v>
      </c>
    </row>
    <row r="38" s="512" customFormat="1" ht="37.5" customHeight="1" spans="1:6">
      <c r="A38" s="523">
        <v>11015</v>
      </c>
      <c r="B38" s="327" t="s">
        <v>66</v>
      </c>
      <c r="C38" s="371">
        <v>235</v>
      </c>
      <c r="D38" s="371">
        <v>5</v>
      </c>
      <c r="E38" s="343">
        <f t="shared" si="1"/>
        <v>-0.979</v>
      </c>
      <c r="F38" s="518" t="str">
        <f t="shared" si="0"/>
        <v>是</v>
      </c>
    </row>
    <row r="39" ht="37.5" customHeight="1" spans="1:6">
      <c r="A39" s="524"/>
      <c r="B39" s="525" t="s">
        <v>67</v>
      </c>
      <c r="C39" s="372">
        <f>C32+C31+C20+C4</f>
        <v>212911</v>
      </c>
      <c r="D39" s="372">
        <f>D32+D31+D20+D4</f>
        <v>166556</v>
      </c>
      <c r="E39" s="345">
        <f t="shared" si="1"/>
        <v>-0.218</v>
      </c>
      <c r="F39" s="518" t="str">
        <f t="shared" si="0"/>
        <v>是</v>
      </c>
    </row>
    <row r="40" spans="3:4">
      <c r="C40" s="526"/>
      <c r="D40" s="526"/>
    </row>
    <row r="41" spans="4:4">
      <c r="D41" s="526"/>
    </row>
    <row r="42" spans="3:4">
      <c r="C42" s="526"/>
      <c r="D42" s="526"/>
    </row>
    <row r="43" spans="4:4">
      <c r="D43" s="526"/>
    </row>
    <row r="44" spans="3:4">
      <c r="C44" s="526"/>
      <c r="D44" s="526"/>
    </row>
    <row r="45" spans="3:4">
      <c r="C45" s="526"/>
      <c r="D45" s="526"/>
    </row>
    <row r="46" spans="4:4">
      <c r="D46" s="526"/>
    </row>
    <row r="47" spans="3:4">
      <c r="C47" s="526"/>
      <c r="D47" s="526"/>
    </row>
    <row r="48" spans="3:4">
      <c r="C48" s="526"/>
      <c r="D48" s="526"/>
    </row>
    <row r="49" spans="3:4">
      <c r="C49" s="526"/>
      <c r="D49" s="526"/>
    </row>
    <row r="50" spans="3:4">
      <c r="C50" s="526"/>
      <c r="D50" s="526"/>
    </row>
    <row r="51" spans="4:4">
      <c r="D51" s="526"/>
    </row>
    <row r="52" spans="3:4">
      <c r="C52" s="526"/>
      <c r="D52" s="526"/>
    </row>
  </sheetData>
  <autoFilter ref="A3:F39">
    <filterColumn colId="5">
      <customFilters>
        <customFilter operator="equal" val="是"/>
      </customFilters>
    </filterColumn>
    <extLst/>
  </autoFilter>
  <mergeCells count="1">
    <mergeCell ref="B1:E1"/>
  </mergeCells>
  <conditionalFormatting sqref="E2">
    <cfRule type="cellIs" dxfId="0" priority="38" stopIfTrue="1" operator="lessThanOrEqual">
      <formula>-1</formula>
    </cfRule>
  </conditionalFormatting>
  <conditionalFormatting sqref="A31:B31">
    <cfRule type="expression" dxfId="1" priority="44" stopIfTrue="1">
      <formula>"len($A:$A)=3"</formula>
    </cfRule>
  </conditionalFormatting>
  <conditionalFormatting sqref="C31">
    <cfRule type="expression" dxfId="1" priority="29" stopIfTrue="1">
      <formula>"len($A:$A)=3"</formula>
    </cfRule>
  </conditionalFormatting>
  <conditionalFormatting sqref="D31">
    <cfRule type="expression" dxfId="1" priority="18" stopIfTrue="1">
      <formula>"len($A:$A)=3"</formula>
    </cfRule>
  </conditionalFormatting>
  <conditionalFormatting sqref="D38">
    <cfRule type="expression" dxfId="1" priority="21" stopIfTrue="1">
      <formula>"len($A:$A)=3"</formula>
    </cfRule>
  </conditionalFormatting>
  <conditionalFormatting sqref="B7:B8">
    <cfRule type="expression" dxfId="1" priority="52" stopIfTrue="1">
      <formula>"len($A:$A)=3"</formula>
    </cfRule>
  </conditionalFormatting>
  <conditionalFormatting sqref="B32:B34">
    <cfRule type="expression" dxfId="1" priority="13" stopIfTrue="1">
      <formula>"len($A:$A)=3"</formula>
    </cfRule>
  </conditionalFormatting>
  <conditionalFormatting sqref="B37:B39">
    <cfRule type="expression" dxfId="1" priority="7" stopIfTrue="1">
      <formula>"len($A:$A)=3"</formula>
    </cfRule>
    <cfRule type="expression" dxfId="1" priority="8" stopIfTrue="1">
      <formula>"len($A:$A)=3"</formula>
    </cfRule>
  </conditionalFormatting>
  <conditionalFormatting sqref="C7:C8">
    <cfRule type="expression" dxfId="1" priority="31" stopIfTrue="1">
      <formula>"len($A:$A)=3"</formula>
    </cfRule>
  </conditionalFormatting>
  <conditionalFormatting sqref="C33:C34">
    <cfRule type="expression" dxfId="1" priority="27" stopIfTrue="1">
      <formula>"len($A:$A)=3"</formula>
    </cfRule>
  </conditionalFormatting>
  <conditionalFormatting sqref="C35:C36">
    <cfRule type="expression" dxfId="1" priority="25" stopIfTrue="1">
      <formula>"len($A:$A)=3"</formula>
    </cfRule>
  </conditionalFormatting>
  <conditionalFormatting sqref="D5:D6">
    <cfRule type="expression" dxfId="1" priority="22" stopIfTrue="1">
      <formula>"len($A:$A)=3"</formula>
    </cfRule>
  </conditionalFormatting>
  <conditionalFormatting sqref="D7:D8">
    <cfRule type="expression" dxfId="1" priority="20" stopIfTrue="1">
      <formula>"len($A:$A)=3"</formula>
    </cfRule>
  </conditionalFormatting>
  <conditionalFormatting sqref="D33:D34">
    <cfRule type="expression" dxfId="1" priority="16" stopIfTrue="1">
      <formula>"len($A:$A)=3"</formula>
    </cfRule>
  </conditionalFormatting>
  <conditionalFormatting sqref="D35:D36">
    <cfRule type="expression" dxfId="1" priority="14" stopIfTrue="1">
      <formula>"len($A:$A)=3"</formula>
    </cfRule>
  </conditionalFormatting>
  <conditionalFormatting sqref="D37:D38">
    <cfRule type="expression" dxfId="1" priority="24" stopIfTrue="1">
      <formula>"len($A:$A)=3"</formula>
    </cfRule>
  </conditionalFormatting>
  <conditionalFormatting sqref="F4:F39">
    <cfRule type="cellIs" dxfId="2" priority="36" stopIfTrue="1" operator="lessThan">
      <formula>0</formula>
    </cfRule>
    <cfRule type="cellIs" dxfId="2" priority="37" stopIfTrue="1" operator="lessThan">
      <formula>0</formula>
    </cfRule>
  </conditionalFormatting>
  <conditionalFormatting sqref="A4:B29">
    <cfRule type="expression" dxfId="1" priority="49" stopIfTrue="1">
      <formula>"len($A:$A)=3"</formula>
    </cfRule>
  </conditionalFormatting>
  <conditionalFormatting sqref="B4:B6 B31 B39">
    <cfRule type="expression" dxfId="1" priority="58" stopIfTrue="1">
      <formula>"len($A:$A)=3"</formula>
    </cfRule>
  </conditionalFormatting>
  <conditionalFormatting sqref="C4:C6 D4">
    <cfRule type="expression" dxfId="1" priority="33" stopIfTrue="1">
      <formula>"len($A:$A)=3"</formula>
    </cfRule>
  </conditionalFormatting>
  <conditionalFormatting sqref="C4:C29 D20 D4">
    <cfRule type="expression" dxfId="1" priority="30" stopIfTrue="1">
      <formula>"len($A:$A)=3"</formula>
    </cfRule>
  </conditionalFormatting>
  <conditionalFormatting sqref="D5:D19 D21:D29">
    <cfRule type="expression" dxfId="1" priority="19" stopIfTrue="1">
      <formula>"len($A:$A)=3"</formula>
    </cfRule>
  </conditionalFormatting>
  <conditionalFormatting sqref="C31 C32:D34">
    <cfRule type="expression" dxfId="1" priority="34" stopIfTrue="1">
      <formula>"len($A:$A)=3"</formula>
    </cfRule>
  </conditionalFormatting>
  <conditionalFormatting sqref="D31 D33:D34">
    <cfRule type="expression" dxfId="1" priority="23" stopIfTrue="1">
      <formula>"len($A:$A)=3"</formula>
    </cfRule>
  </conditionalFormatting>
  <conditionalFormatting sqref="A32:B34 B38:B39">
    <cfRule type="expression" dxfId="1" priority="12" stopIfTrue="1">
      <formula>"len($A:$A)=3"</formula>
    </cfRule>
  </conditionalFormatting>
  <conditionalFormatting sqref="C32:D34">
    <cfRule type="expression" dxfId="1" priority="28" stopIfTrue="1">
      <formula>"len($A:$A)=3"</formula>
    </cfRule>
  </conditionalFormatting>
  <conditionalFormatting sqref="A33:B34">
    <cfRule type="expression" dxfId="1" priority="11" stopIfTrue="1">
      <formula>"len($A:$A)=3"</formula>
    </cfRule>
  </conditionalFormatting>
  <conditionalFormatting sqref="B39 A35:D35">
    <cfRule type="expression" dxfId="1" priority="56" stopIfTrue="1">
      <formula>"len($A:$A)=3"</formula>
    </cfRule>
  </conditionalFormatting>
  <conditionalFormatting sqref="A35:B36">
    <cfRule type="expression" dxfId="1" priority="9" stopIfTrue="1">
      <formula>"len($A:$A)=3"</formula>
    </cfRule>
  </conditionalFormatting>
  <conditionalFormatting sqref="C37:C39 D39">
    <cfRule type="expression" dxfId="1" priority="35" stopIfTrue="1">
      <formula>"len($A:$A)=3"</formula>
    </cfRule>
  </conditionalFormatting>
  <conditionalFormatting sqref="C38:C39 D39">
    <cfRule type="expression" dxfId="1" priority="32" stopIfTrue="1">
      <formula>"len($A:$A)=3"</formula>
    </cfRule>
  </conditionalFormatting>
  <printOptions horizontalCentered="1"/>
  <pageMargins left="0.472222222222222" right="0.393055555555556" top="0.747916666666667" bottom="0.747916666666667" header="0.314583333333333" footer="0.314583333333333"/>
  <pageSetup paperSize="9" scale="75" orientation="portrait"/>
  <headerFooter alignWithMargins="0">
    <oddFooter>&amp;C&amp;16-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codeName="Sheet2">
    <tabColor rgb="FF00B0F0"/>
  </sheetPr>
  <dimension ref="A1:F51"/>
  <sheetViews>
    <sheetView showGridLines="0" showZeros="0" view="pageBreakPreview" zoomScale="70" zoomScaleNormal="90" workbookViewId="0">
      <pane ySplit="3" topLeftCell="A4" activePane="bottomLeft" state="frozen"/>
      <selection/>
      <selection pane="bottomLeft" activeCell="E25" sqref="E25"/>
    </sheetView>
  </sheetViews>
  <sheetFormatPr defaultColWidth="9" defaultRowHeight="14.25" outlineLevelCol="5"/>
  <cols>
    <col min="1" max="1" width="0.133333333333333" style="157" customWidth="1"/>
    <col min="2" max="2" width="50.775" style="157" customWidth="1"/>
    <col min="3" max="4" width="20.6666666666667" style="157" customWidth="1"/>
    <col min="5" max="5" width="19.85" style="157" customWidth="1"/>
    <col min="6" max="6" width="0.133333333333333" style="157" hidden="1" customWidth="1"/>
    <col min="7" max="16384" width="9" style="265"/>
  </cols>
  <sheetData>
    <row r="1" s="433" customFormat="1" ht="45" customHeight="1" spans="1:6">
      <c r="A1" s="435"/>
      <c r="B1" s="435" t="s">
        <v>0</v>
      </c>
      <c r="C1" s="435"/>
      <c r="D1" s="435"/>
      <c r="E1" s="435"/>
      <c r="F1" s="436"/>
    </row>
    <row r="2" ht="18.9" customHeight="1" spans="1:5">
      <c r="A2" s="495"/>
      <c r="B2" s="471"/>
      <c r="C2" s="337"/>
      <c r="E2" s="472" t="s">
        <v>1</v>
      </c>
    </row>
    <row r="3" s="468" customFormat="1" ht="45" customHeight="1" spans="1:6">
      <c r="A3" s="496" t="s">
        <v>2</v>
      </c>
      <c r="B3" s="467" t="s">
        <v>3</v>
      </c>
      <c r="C3" s="175" t="s">
        <v>4</v>
      </c>
      <c r="D3" s="175" t="s">
        <v>5</v>
      </c>
      <c r="E3" s="467" t="s">
        <v>6</v>
      </c>
      <c r="F3" s="497" t="s">
        <v>7</v>
      </c>
    </row>
    <row r="4" ht="37.5" customHeight="1" spans="1:6">
      <c r="A4" s="351" t="s">
        <v>68</v>
      </c>
      <c r="B4" s="498" t="s">
        <v>69</v>
      </c>
      <c r="C4" s="354">
        <v>14629</v>
      </c>
      <c r="D4" s="499">
        <v>12734</v>
      </c>
      <c r="E4" s="500">
        <f>IF(C4&gt;0,D4/C4-1,IF(C4&lt;0,-(D4/C4-1),""))</f>
        <v>-0.13</v>
      </c>
      <c r="F4" s="275" t="str">
        <f t="shared" ref="F4:F38" si="0">IF(LEN(A4)=3,"是",IF(B4&lt;&gt;"",IF(SUM(C4:D4)&lt;&gt;0,"是","否"),"是"))</f>
        <v>是</v>
      </c>
    </row>
    <row r="5" ht="37.5" customHeight="1" spans="1:6">
      <c r="A5" s="351" t="s">
        <v>70</v>
      </c>
      <c r="B5" s="501" t="s">
        <v>71</v>
      </c>
      <c r="C5" s="354">
        <v>0</v>
      </c>
      <c r="D5" s="499">
        <v>0</v>
      </c>
      <c r="E5" s="500" t="str">
        <f t="shared" ref="E5:E38" si="1">IF(C5&gt;0,D5/C5-1,IF(C5&lt;0,-(D5/C5-1),""))</f>
        <v/>
      </c>
      <c r="F5" s="275" t="str">
        <f t="shared" si="0"/>
        <v>是</v>
      </c>
    </row>
    <row r="6" ht="37.5" customHeight="1" spans="1:6">
      <c r="A6" s="351" t="s">
        <v>72</v>
      </c>
      <c r="B6" s="501" t="s">
        <v>73</v>
      </c>
      <c r="C6" s="354">
        <v>230</v>
      </c>
      <c r="D6" s="499">
        <v>0</v>
      </c>
      <c r="E6" s="500">
        <f t="shared" si="1"/>
        <v>-1</v>
      </c>
      <c r="F6" s="275" t="str">
        <f t="shared" si="0"/>
        <v>是</v>
      </c>
    </row>
    <row r="7" ht="37.5" customHeight="1" spans="1:6">
      <c r="A7" s="351" t="s">
        <v>74</v>
      </c>
      <c r="B7" s="501" t="s">
        <v>75</v>
      </c>
      <c r="C7" s="354">
        <v>6909</v>
      </c>
      <c r="D7" s="499">
        <v>6258</v>
      </c>
      <c r="E7" s="500">
        <f t="shared" si="1"/>
        <v>-0.094</v>
      </c>
      <c r="F7" s="275" t="str">
        <f t="shared" si="0"/>
        <v>是</v>
      </c>
    </row>
    <row r="8" ht="37.5" customHeight="1" spans="1:6">
      <c r="A8" s="351" t="s">
        <v>76</v>
      </c>
      <c r="B8" s="501" t="s">
        <v>77</v>
      </c>
      <c r="C8" s="354">
        <v>36144</v>
      </c>
      <c r="D8" s="499">
        <v>34961</v>
      </c>
      <c r="E8" s="500">
        <f t="shared" si="1"/>
        <v>-0.033</v>
      </c>
      <c r="F8" s="275" t="str">
        <f t="shared" si="0"/>
        <v>是</v>
      </c>
    </row>
    <row r="9" ht="37.5" customHeight="1" spans="1:6">
      <c r="A9" s="351" t="s">
        <v>78</v>
      </c>
      <c r="B9" s="501" t="s">
        <v>79</v>
      </c>
      <c r="C9" s="354">
        <v>306</v>
      </c>
      <c r="D9" s="499">
        <v>47</v>
      </c>
      <c r="E9" s="500">
        <f t="shared" si="1"/>
        <v>-0.846</v>
      </c>
      <c r="F9" s="275" t="str">
        <f t="shared" si="0"/>
        <v>是</v>
      </c>
    </row>
    <row r="10" ht="37.5" customHeight="1" spans="1:6">
      <c r="A10" s="351" t="s">
        <v>80</v>
      </c>
      <c r="B10" s="501" t="s">
        <v>81</v>
      </c>
      <c r="C10" s="354">
        <v>707</v>
      </c>
      <c r="D10" s="499">
        <v>636</v>
      </c>
      <c r="E10" s="500">
        <f t="shared" si="1"/>
        <v>-0.1</v>
      </c>
      <c r="F10" s="275" t="str">
        <f t="shared" si="0"/>
        <v>是</v>
      </c>
    </row>
    <row r="11" ht="37.5" customHeight="1" spans="1:6">
      <c r="A11" s="351" t="s">
        <v>82</v>
      </c>
      <c r="B11" s="501" t="s">
        <v>83</v>
      </c>
      <c r="C11" s="354">
        <v>24848</v>
      </c>
      <c r="D11" s="499">
        <v>32403</v>
      </c>
      <c r="E11" s="500">
        <f t="shared" si="1"/>
        <v>0.304</v>
      </c>
      <c r="F11" s="275" t="str">
        <f t="shared" si="0"/>
        <v>是</v>
      </c>
    </row>
    <row r="12" ht="37.5" customHeight="1" spans="1:6">
      <c r="A12" s="351" t="s">
        <v>84</v>
      </c>
      <c r="B12" s="501" t="s">
        <v>85</v>
      </c>
      <c r="C12" s="354">
        <v>17374</v>
      </c>
      <c r="D12" s="499">
        <v>16377</v>
      </c>
      <c r="E12" s="500">
        <f t="shared" si="1"/>
        <v>-0.057</v>
      </c>
      <c r="F12" s="275" t="str">
        <f t="shared" si="0"/>
        <v>是</v>
      </c>
    </row>
    <row r="13" ht="37.5" customHeight="1" spans="1:6">
      <c r="A13" s="351" t="s">
        <v>86</v>
      </c>
      <c r="B13" s="501" t="s">
        <v>87</v>
      </c>
      <c r="C13" s="354">
        <v>2779</v>
      </c>
      <c r="D13" s="499">
        <v>0</v>
      </c>
      <c r="E13" s="500">
        <f t="shared" si="1"/>
        <v>-1</v>
      </c>
      <c r="F13" s="275" t="str">
        <f t="shared" si="0"/>
        <v>是</v>
      </c>
    </row>
    <row r="14" ht="37.5" customHeight="1" spans="1:6">
      <c r="A14" s="351" t="s">
        <v>88</v>
      </c>
      <c r="B14" s="501" t="s">
        <v>89</v>
      </c>
      <c r="C14" s="354">
        <v>1758</v>
      </c>
      <c r="D14" s="499">
        <v>1710</v>
      </c>
      <c r="E14" s="500">
        <f t="shared" si="1"/>
        <v>-0.027</v>
      </c>
      <c r="F14" s="275" t="str">
        <f t="shared" si="0"/>
        <v>是</v>
      </c>
    </row>
    <row r="15" ht="37.5" customHeight="1" spans="1:6">
      <c r="A15" s="351" t="s">
        <v>90</v>
      </c>
      <c r="B15" s="501" t="s">
        <v>91</v>
      </c>
      <c r="C15" s="354">
        <v>25594</v>
      </c>
      <c r="D15" s="499">
        <v>9931</v>
      </c>
      <c r="E15" s="500">
        <f t="shared" si="1"/>
        <v>-0.612</v>
      </c>
      <c r="F15" s="275" t="str">
        <f t="shared" si="0"/>
        <v>是</v>
      </c>
    </row>
    <row r="16" ht="37.5" customHeight="1" spans="1:6">
      <c r="A16" s="351" t="s">
        <v>92</v>
      </c>
      <c r="B16" s="501" t="s">
        <v>93</v>
      </c>
      <c r="C16" s="354">
        <v>2772</v>
      </c>
      <c r="D16" s="499">
        <v>520</v>
      </c>
      <c r="E16" s="500">
        <f t="shared" si="1"/>
        <v>-0.812</v>
      </c>
      <c r="F16" s="275" t="str">
        <f t="shared" si="0"/>
        <v>是</v>
      </c>
    </row>
    <row r="17" ht="37.5" customHeight="1" spans="1:6">
      <c r="A17" s="351" t="s">
        <v>94</v>
      </c>
      <c r="B17" s="501" t="s">
        <v>95</v>
      </c>
      <c r="C17" s="354">
        <v>147</v>
      </c>
      <c r="D17" s="499">
        <v>0</v>
      </c>
      <c r="E17" s="500">
        <f t="shared" si="1"/>
        <v>-1</v>
      </c>
      <c r="F17" s="275" t="str">
        <f t="shared" si="0"/>
        <v>是</v>
      </c>
    </row>
    <row r="18" ht="37.5" customHeight="1" spans="1:6">
      <c r="A18" s="351" t="s">
        <v>96</v>
      </c>
      <c r="B18" s="501" t="s">
        <v>97</v>
      </c>
      <c r="C18" s="354">
        <v>320</v>
      </c>
      <c r="D18" s="499">
        <v>116</v>
      </c>
      <c r="E18" s="500">
        <f t="shared" si="1"/>
        <v>-0.638</v>
      </c>
      <c r="F18" s="275" t="str">
        <f t="shared" si="0"/>
        <v>是</v>
      </c>
    </row>
    <row r="19" ht="37.5" customHeight="1" spans="1:6">
      <c r="A19" s="351" t="s">
        <v>98</v>
      </c>
      <c r="B19" s="501" t="s">
        <v>99</v>
      </c>
      <c r="C19" s="354">
        <v>1</v>
      </c>
      <c r="D19" s="499">
        <v>0</v>
      </c>
      <c r="E19" s="500">
        <f t="shared" si="1"/>
        <v>-1</v>
      </c>
      <c r="F19" s="275" t="str">
        <f t="shared" si="0"/>
        <v>是</v>
      </c>
    </row>
    <row r="20" ht="37.5" customHeight="1" spans="1:6">
      <c r="A20" s="351" t="s">
        <v>100</v>
      </c>
      <c r="B20" s="501" t="s">
        <v>101</v>
      </c>
      <c r="C20" s="354">
        <v>0</v>
      </c>
      <c r="D20" s="499">
        <v>0</v>
      </c>
      <c r="E20" s="500" t="str">
        <f t="shared" si="1"/>
        <v/>
      </c>
      <c r="F20" s="275" t="str">
        <f t="shared" si="0"/>
        <v>是</v>
      </c>
    </row>
    <row r="21" ht="37.5" customHeight="1" spans="1:6">
      <c r="A21" s="351" t="s">
        <v>102</v>
      </c>
      <c r="B21" s="501" t="s">
        <v>103</v>
      </c>
      <c r="C21" s="354">
        <v>1030</v>
      </c>
      <c r="D21" s="499">
        <v>865</v>
      </c>
      <c r="E21" s="500">
        <f t="shared" si="1"/>
        <v>-0.16</v>
      </c>
      <c r="F21" s="275" t="str">
        <f t="shared" si="0"/>
        <v>是</v>
      </c>
    </row>
    <row r="22" ht="37.5" customHeight="1" spans="1:6">
      <c r="A22" s="351" t="s">
        <v>104</v>
      </c>
      <c r="B22" s="501" t="s">
        <v>105</v>
      </c>
      <c r="C22" s="354">
        <v>7139</v>
      </c>
      <c r="D22" s="499">
        <v>8385</v>
      </c>
      <c r="E22" s="500">
        <f t="shared" si="1"/>
        <v>0.175</v>
      </c>
      <c r="F22" s="275" t="str">
        <f t="shared" si="0"/>
        <v>是</v>
      </c>
    </row>
    <row r="23" ht="37.5" customHeight="1" spans="1:6">
      <c r="A23" s="351" t="s">
        <v>106</v>
      </c>
      <c r="B23" s="501" t="s">
        <v>107</v>
      </c>
      <c r="C23" s="354">
        <v>89</v>
      </c>
      <c r="D23" s="499">
        <v>103</v>
      </c>
      <c r="E23" s="500">
        <f t="shared" si="1"/>
        <v>0.157</v>
      </c>
      <c r="F23" s="275" t="str">
        <f t="shared" si="0"/>
        <v>是</v>
      </c>
    </row>
    <row r="24" ht="37.5" customHeight="1" spans="1:6">
      <c r="A24" s="351" t="s">
        <v>108</v>
      </c>
      <c r="B24" s="501" t="s">
        <v>109</v>
      </c>
      <c r="C24" s="354">
        <v>1935</v>
      </c>
      <c r="D24" s="499">
        <v>1334</v>
      </c>
      <c r="E24" s="500">
        <f t="shared" si="1"/>
        <v>-0.311</v>
      </c>
      <c r="F24" s="275" t="str">
        <f t="shared" si="0"/>
        <v>是</v>
      </c>
    </row>
    <row r="25" ht="37.5" customHeight="1" spans="1:6">
      <c r="A25" s="351" t="s">
        <v>110</v>
      </c>
      <c r="B25" s="501" t="s">
        <v>111</v>
      </c>
      <c r="C25" s="354">
        <v>0</v>
      </c>
      <c r="D25" s="499">
        <v>2000</v>
      </c>
      <c r="E25" s="500" t="str">
        <f t="shared" si="1"/>
        <v/>
      </c>
      <c r="F25" s="275" t="str">
        <f t="shared" si="0"/>
        <v>是</v>
      </c>
    </row>
    <row r="26" ht="37.5" customHeight="1" spans="1:6">
      <c r="A26" s="351" t="s">
        <v>112</v>
      </c>
      <c r="B26" s="501" t="s">
        <v>113</v>
      </c>
      <c r="C26" s="354">
        <v>3813</v>
      </c>
      <c r="D26" s="499">
        <v>3999</v>
      </c>
      <c r="E26" s="500">
        <f t="shared" si="1"/>
        <v>0.049</v>
      </c>
      <c r="F26" s="275" t="str">
        <f t="shared" si="0"/>
        <v>是</v>
      </c>
    </row>
    <row r="27" ht="37.5" customHeight="1" spans="1:6">
      <c r="A27" s="351" t="s">
        <v>114</v>
      </c>
      <c r="B27" s="501" t="s">
        <v>115</v>
      </c>
      <c r="C27" s="354">
        <v>31</v>
      </c>
      <c r="D27" s="499">
        <v>7</v>
      </c>
      <c r="E27" s="500">
        <f t="shared" si="1"/>
        <v>-0.774</v>
      </c>
      <c r="F27" s="275" t="str">
        <f t="shared" si="0"/>
        <v>是</v>
      </c>
    </row>
    <row r="28" ht="37.5" customHeight="1" spans="1:6">
      <c r="A28" s="351" t="s">
        <v>116</v>
      </c>
      <c r="B28" s="501" t="s">
        <v>117</v>
      </c>
      <c r="C28" s="354">
        <v>87</v>
      </c>
      <c r="D28" s="499">
        <v>18160</v>
      </c>
      <c r="E28" s="500">
        <f t="shared" si="1"/>
        <v>207.736</v>
      </c>
      <c r="F28" s="275" t="str">
        <f t="shared" si="0"/>
        <v>是</v>
      </c>
    </row>
    <row r="29" ht="37.5" customHeight="1" spans="1:6">
      <c r="A29" s="351"/>
      <c r="B29" s="501"/>
      <c r="C29" s="354"/>
      <c r="D29" s="354"/>
      <c r="E29" s="500" t="str">
        <f t="shared" si="1"/>
        <v/>
      </c>
      <c r="F29" s="275" t="str">
        <f t="shared" si="0"/>
        <v>是</v>
      </c>
    </row>
    <row r="30" s="336" customFormat="1" ht="37.5" customHeight="1" spans="1:6">
      <c r="A30" s="485"/>
      <c r="B30" s="486" t="s">
        <v>118</v>
      </c>
      <c r="C30" s="487">
        <f>SUM(C4:C28)</f>
        <v>148642</v>
      </c>
      <c r="D30" s="487">
        <f>SUM(D4:D28)</f>
        <v>150546</v>
      </c>
      <c r="E30" s="502">
        <f t="shared" si="1"/>
        <v>0.013</v>
      </c>
      <c r="F30" s="275" t="str">
        <f t="shared" si="0"/>
        <v>是</v>
      </c>
    </row>
    <row r="31" ht="37.5" customHeight="1" spans="1:6">
      <c r="A31" s="348">
        <v>230</v>
      </c>
      <c r="B31" s="503" t="s">
        <v>119</v>
      </c>
      <c r="C31" s="487">
        <v>34167</v>
      </c>
      <c r="D31" s="487">
        <v>15210</v>
      </c>
      <c r="E31" s="502">
        <f t="shared" si="1"/>
        <v>-0.555</v>
      </c>
      <c r="F31" s="275" t="str">
        <f t="shared" si="0"/>
        <v>是</v>
      </c>
    </row>
    <row r="32" ht="37.5" customHeight="1" spans="1:6">
      <c r="A32" s="504">
        <v>23006</v>
      </c>
      <c r="B32" s="505" t="s">
        <v>120</v>
      </c>
      <c r="C32" s="354">
        <v>15157</v>
      </c>
      <c r="D32" s="354">
        <v>15210</v>
      </c>
      <c r="E32" s="500">
        <f t="shared" si="1"/>
        <v>0.003</v>
      </c>
      <c r="F32" s="275" t="str">
        <f t="shared" si="0"/>
        <v>是</v>
      </c>
    </row>
    <row r="33" ht="36" customHeight="1" spans="1:6">
      <c r="A33" s="351">
        <v>23008</v>
      </c>
      <c r="B33" s="505" t="s">
        <v>121</v>
      </c>
      <c r="C33" s="354">
        <v>19005</v>
      </c>
      <c r="D33" s="354"/>
      <c r="E33" s="500"/>
      <c r="F33" s="275" t="str">
        <f t="shared" si="0"/>
        <v>是</v>
      </c>
    </row>
    <row r="34" ht="37.5" customHeight="1" spans="1:6">
      <c r="A34" s="506">
        <v>23015</v>
      </c>
      <c r="B34" s="484" t="s">
        <v>122</v>
      </c>
      <c r="C34" s="354">
        <v>5</v>
      </c>
      <c r="D34" s="354"/>
      <c r="E34" s="500"/>
      <c r="F34" s="275" t="str">
        <f t="shared" si="0"/>
        <v>是</v>
      </c>
    </row>
    <row r="35" s="470" customFormat="1" ht="36" hidden="1" customHeight="1" spans="1:6">
      <c r="A35" s="506">
        <v>23016</v>
      </c>
      <c r="B35" s="484" t="s">
        <v>123</v>
      </c>
      <c r="C35" s="354"/>
      <c r="D35" s="354"/>
      <c r="E35" s="500" t="str">
        <f t="shared" si="1"/>
        <v/>
      </c>
      <c r="F35" s="275" t="str">
        <f t="shared" si="0"/>
        <v>否</v>
      </c>
    </row>
    <row r="36" s="470" customFormat="1" ht="37.5" customHeight="1" spans="1:6">
      <c r="A36" s="348">
        <v>231</v>
      </c>
      <c r="B36" s="188" t="s">
        <v>124</v>
      </c>
      <c r="C36" s="487">
        <v>30102</v>
      </c>
      <c r="D36" s="487">
        <v>800</v>
      </c>
      <c r="E36" s="502">
        <f t="shared" si="1"/>
        <v>-0.973</v>
      </c>
      <c r="F36" s="275" t="str">
        <f t="shared" si="0"/>
        <v>是</v>
      </c>
    </row>
    <row r="37" s="470" customFormat="1" ht="37.5" customHeight="1" spans="1:6">
      <c r="A37" s="348">
        <v>23009</v>
      </c>
      <c r="B37" s="507" t="s">
        <v>125</v>
      </c>
      <c r="C37" s="487"/>
      <c r="D37" s="487"/>
      <c r="E37" s="502"/>
      <c r="F37" s="275" t="str">
        <f t="shared" si="0"/>
        <v>否</v>
      </c>
    </row>
    <row r="38" ht="37.5" customHeight="1" spans="1:6">
      <c r="A38" s="485"/>
      <c r="B38" s="493" t="s">
        <v>126</v>
      </c>
      <c r="C38" s="487">
        <f>SUM(C37+C36+C31+C30)</f>
        <v>212911</v>
      </c>
      <c r="D38" s="487">
        <f>SUM(D37+D36+D31+D30)</f>
        <v>166556</v>
      </c>
      <c r="E38" s="502">
        <f t="shared" si="1"/>
        <v>-0.218</v>
      </c>
      <c r="F38" s="275" t="str">
        <f t="shared" si="0"/>
        <v>是</v>
      </c>
    </row>
    <row r="39" spans="2:4">
      <c r="B39" s="508"/>
      <c r="D39" s="509"/>
    </row>
    <row r="41" spans="4:4">
      <c r="D41" s="509"/>
    </row>
    <row r="43" spans="4:4">
      <c r="D43" s="509"/>
    </row>
    <row r="44" spans="4:4">
      <c r="D44" s="509"/>
    </row>
    <row r="46" spans="4:4">
      <c r="D46" s="509"/>
    </row>
    <row r="47" spans="4:4">
      <c r="D47" s="509"/>
    </row>
    <row r="48" spans="4:4">
      <c r="D48" s="509"/>
    </row>
    <row r="49" spans="4:4">
      <c r="D49" s="509"/>
    </row>
    <row r="51" spans="4:4">
      <c r="D51" s="509"/>
    </row>
  </sheetData>
  <autoFilter ref="A3:F38">
    <filterColumn colId="5">
      <customFilters>
        <customFilter operator="equal" val="是"/>
      </customFilters>
    </filterColumn>
    <extLst/>
  </autoFilter>
  <mergeCells count="1">
    <mergeCell ref="B1:E1"/>
  </mergeCells>
  <conditionalFormatting sqref="C34">
    <cfRule type="expression" dxfId="1" priority="14" stopIfTrue="1">
      <formula>"len($A:$A)=3"</formula>
    </cfRule>
  </conditionalFormatting>
  <conditionalFormatting sqref="D37">
    <cfRule type="cellIs" dxfId="2" priority="1" stopIfTrue="1" operator="lessThan">
      <formula>0</formula>
    </cfRule>
    <cfRule type="cellIs" dxfId="0" priority="2" stopIfTrue="1" operator="greaterThan">
      <formula>5</formula>
    </cfRule>
  </conditionalFormatting>
  <conditionalFormatting sqref="D33:D34">
    <cfRule type="cellIs" dxfId="2" priority="29" stopIfTrue="1" operator="lessThan">
      <formula>0</formula>
    </cfRule>
    <cfRule type="cellIs" dxfId="0" priority="30" stopIfTrue="1" operator="greaterThan">
      <formula>5</formula>
    </cfRule>
  </conditionalFormatting>
  <conditionalFormatting sqref="F4:F39">
    <cfRule type="cellIs" dxfId="2" priority="11" stopIfTrue="1" operator="lessThan">
      <formula>0</formula>
    </cfRule>
  </conditionalFormatting>
  <conditionalFormatting sqref="E2 D32 D39:E44">
    <cfRule type="cellIs" dxfId="0" priority="27" stopIfTrue="1" operator="lessThanOrEqual">
      <formula>-1</formula>
    </cfRule>
  </conditionalFormatting>
  <conditionalFormatting sqref="A34:B35">
    <cfRule type="expression" dxfId="1" priority="9"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tabColor rgb="FF00B0F0"/>
  </sheetPr>
  <dimension ref="A1:F44"/>
  <sheetViews>
    <sheetView showGridLines="0" showZeros="0" view="pageBreakPreview" zoomScale="70" zoomScaleNormal="90" workbookViewId="0">
      <pane ySplit="3" topLeftCell="A4" activePane="bottomLeft" state="frozen"/>
      <selection/>
      <selection pane="bottomLeft" activeCell="E24" sqref="E24"/>
    </sheetView>
  </sheetViews>
  <sheetFormatPr defaultColWidth="9" defaultRowHeight="14.25" outlineLevelCol="5"/>
  <cols>
    <col min="1" max="1" width="0.258333333333333" style="157" customWidth="1"/>
    <col min="2" max="2" width="50.775" style="157" customWidth="1"/>
    <col min="3" max="4" width="20.6666666666667" style="157" customWidth="1"/>
    <col min="5" max="5" width="20.25" style="157" customWidth="1"/>
    <col min="6" max="6" width="0.125" style="265" hidden="1" customWidth="1"/>
    <col min="7" max="16384" width="9" style="265"/>
  </cols>
  <sheetData>
    <row r="1" s="433" customFormat="1" ht="45" customHeight="1" spans="1:6">
      <c r="A1" s="435"/>
      <c r="B1" s="435" t="s">
        <v>127</v>
      </c>
      <c r="C1" s="435"/>
      <c r="D1" s="435"/>
      <c r="E1" s="435"/>
      <c r="F1" s="436"/>
    </row>
    <row r="2" ht="18.9" customHeight="1" spans="2:5">
      <c r="B2" s="471"/>
      <c r="C2" s="337"/>
      <c r="D2" s="337"/>
      <c r="E2" s="472" t="s">
        <v>1</v>
      </c>
    </row>
    <row r="3" s="468" customFormat="1" ht="45" customHeight="1" spans="1:6">
      <c r="A3" s="473" t="s">
        <v>2</v>
      </c>
      <c r="B3" s="340" t="s">
        <v>3</v>
      </c>
      <c r="C3" s="175" t="s">
        <v>128</v>
      </c>
      <c r="D3" s="175" t="s">
        <v>5</v>
      </c>
      <c r="E3" s="175" t="s">
        <v>129</v>
      </c>
      <c r="F3" s="271" t="s">
        <v>7</v>
      </c>
    </row>
    <row r="4" ht="32.1" customHeight="1" spans="1:6">
      <c r="A4" s="474" t="s">
        <v>8</v>
      </c>
      <c r="B4" s="475" t="s">
        <v>9</v>
      </c>
      <c r="C4" s="104">
        <f>SUM(C5:C19)</f>
        <v>41600</v>
      </c>
      <c r="D4" s="104">
        <f>SUM(D5:D19)</f>
        <v>45100</v>
      </c>
      <c r="E4" s="476">
        <f>IF(C4&gt;0,D4/C4-1,IF(C4&lt;0,-(D4/C4-1),""))</f>
        <v>0.084</v>
      </c>
      <c r="F4" s="275" t="str">
        <f t="shared" ref="F4:F40" si="0">IF(LEN(A4)=3,"是",IF(B4&lt;&gt;"",IF(SUM(C4:D4)&lt;&gt;0,"是","否"),"是"))</f>
        <v>是</v>
      </c>
    </row>
    <row r="5" ht="32.1" customHeight="1" spans="1:6">
      <c r="A5" s="351" t="s">
        <v>10</v>
      </c>
      <c r="B5" s="477" t="s">
        <v>11</v>
      </c>
      <c r="C5" s="107">
        <v>14915</v>
      </c>
      <c r="D5" s="354">
        <v>14746</v>
      </c>
      <c r="E5" s="478">
        <f>IF(C5&gt;0,D5/C5-1,IF(C5&lt;0,-(D5/C5-1),""))</f>
        <v>-0.011</v>
      </c>
      <c r="F5" s="275" t="str">
        <f t="shared" si="0"/>
        <v>是</v>
      </c>
    </row>
    <row r="6" ht="32.1" customHeight="1" spans="1:6">
      <c r="A6" s="351" t="s">
        <v>12</v>
      </c>
      <c r="B6" s="477" t="s">
        <v>13</v>
      </c>
      <c r="C6" s="107">
        <v>2080</v>
      </c>
      <c r="D6" s="354">
        <v>2370</v>
      </c>
      <c r="E6" s="478">
        <f>IF(C6&gt;0,D6/C6-1,IF(C6&lt;0,-(D6/C6-1),""))</f>
        <v>0.139</v>
      </c>
      <c r="F6" s="275" t="str">
        <f t="shared" si="0"/>
        <v>是</v>
      </c>
    </row>
    <row r="7" ht="32.1" customHeight="1" spans="1:6">
      <c r="A7" s="351" t="s">
        <v>14</v>
      </c>
      <c r="B7" s="477" t="s">
        <v>15</v>
      </c>
      <c r="C7" s="107">
        <v>336</v>
      </c>
      <c r="D7" s="354">
        <v>352</v>
      </c>
      <c r="E7" s="478">
        <f>IF(C7&gt;0,D7/C7-1,IF(C7&lt;0,-(D7/C7-1),""))</f>
        <v>0.048</v>
      </c>
      <c r="F7" s="275" t="str">
        <f t="shared" si="0"/>
        <v>是</v>
      </c>
    </row>
    <row r="8" customFormat="1" ht="32.1" customHeight="1" spans="1:6">
      <c r="A8" s="479" t="s">
        <v>16</v>
      </c>
      <c r="B8" s="480" t="s">
        <v>17</v>
      </c>
      <c r="C8" s="481">
        <v>5500</v>
      </c>
      <c r="D8" s="482">
        <v>7800</v>
      </c>
      <c r="E8" s="478">
        <f>IF(C8&gt;0,D8/C8-1,IF(C8&lt;0,-(D8/C8-1),""))</f>
        <v>0.418</v>
      </c>
      <c r="F8" s="275" t="str">
        <f t="shared" si="0"/>
        <v>是</v>
      </c>
    </row>
    <row r="9" ht="32.1" customHeight="1" spans="1:6">
      <c r="A9" s="351" t="s">
        <v>18</v>
      </c>
      <c r="B9" s="477" t="s">
        <v>19</v>
      </c>
      <c r="C9" s="107">
        <v>1800</v>
      </c>
      <c r="D9" s="354">
        <v>1450</v>
      </c>
      <c r="E9" s="478">
        <f t="shared" ref="E9:E40" si="1">IF(C9&gt;0,D9/C9-1,IF(C9&lt;0,-(D9/C9-1),""))</f>
        <v>-0.194</v>
      </c>
      <c r="F9" s="275" t="str">
        <f t="shared" si="0"/>
        <v>是</v>
      </c>
    </row>
    <row r="10" customFormat="1" ht="32.1" customHeight="1" spans="1:6">
      <c r="A10" s="479" t="s">
        <v>20</v>
      </c>
      <c r="B10" s="480" t="s">
        <v>21</v>
      </c>
      <c r="C10" s="481">
        <v>750</v>
      </c>
      <c r="D10" s="482">
        <v>850</v>
      </c>
      <c r="E10" s="478">
        <f t="shared" si="1"/>
        <v>0.133</v>
      </c>
      <c r="F10" s="275" t="str">
        <f t="shared" si="0"/>
        <v>是</v>
      </c>
    </row>
    <row r="11" customFormat="1" ht="32.1" customHeight="1" spans="1:6">
      <c r="A11" s="479" t="s">
        <v>22</v>
      </c>
      <c r="B11" s="480" t="s">
        <v>23</v>
      </c>
      <c r="C11" s="481">
        <v>484</v>
      </c>
      <c r="D11" s="482">
        <v>640</v>
      </c>
      <c r="E11" s="478">
        <f t="shared" si="1"/>
        <v>0.322</v>
      </c>
      <c r="F11" s="275" t="str">
        <f t="shared" si="0"/>
        <v>是</v>
      </c>
    </row>
    <row r="12" customFormat="1" ht="32.1" customHeight="1" spans="1:6">
      <c r="A12" s="479" t="s">
        <v>24</v>
      </c>
      <c r="B12" s="480" t="s">
        <v>25</v>
      </c>
      <c r="C12" s="481">
        <v>800</v>
      </c>
      <c r="D12" s="482">
        <v>957</v>
      </c>
      <c r="E12" s="478">
        <f t="shared" si="1"/>
        <v>0.196</v>
      </c>
      <c r="F12" s="275" t="str">
        <f t="shared" si="0"/>
        <v>是</v>
      </c>
    </row>
    <row r="13" customFormat="1" ht="32.1" customHeight="1" spans="1:6">
      <c r="A13" s="479" t="s">
        <v>26</v>
      </c>
      <c r="B13" s="480" t="s">
        <v>27</v>
      </c>
      <c r="C13" s="481">
        <v>600</v>
      </c>
      <c r="D13" s="482">
        <v>850</v>
      </c>
      <c r="E13" s="478">
        <f t="shared" si="1"/>
        <v>0.417</v>
      </c>
      <c r="F13" s="275" t="str">
        <f t="shared" si="0"/>
        <v>是</v>
      </c>
    </row>
    <row r="14" customFormat="1" ht="32.1" customHeight="1" spans="1:6">
      <c r="A14" s="479" t="s">
        <v>28</v>
      </c>
      <c r="B14" s="480" t="s">
        <v>29</v>
      </c>
      <c r="C14" s="481">
        <v>900</v>
      </c>
      <c r="D14" s="482">
        <v>1045</v>
      </c>
      <c r="E14" s="478">
        <f t="shared" si="1"/>
        <v>0.161</v>
      </c>
      <c r="F14" s="275" t="str">
        <f t="shared" si="0"/>
        <v>是</v>
      </c>
    </row>
    <row r="15" ht="32.1" customHeight="1" spans="1:6">
      <c r="A15" s="351" t="s">
        <v>30</v>
      </c>
      <c r="B15" s="477" t="s">
        <v>31</v>
      </c>
      <c r="C15" s="107">
        <v>2310</v>
      </c>
      <c r="D15" s="354">
        <v>3045</v>
      </c>
      <c r="E15" s="478">
        <f t="shared" si="1"/>
        <v>0.318</v>
      </c>
      <c r="F15" s="275" t="str">
        <f t="shared" si="0"/>
        <v>是</v>
      </c>
    </row>
    <row r="16" customFormat="1" ht="32.1" customHeight="1" spans="1:6">
      <c r="A16" s="479" t="s">
        <v>32</v>
      </c>
      <c r="B16" s="480" t="s">
        <v>33</v>
      </c>
      <c r="C16" s="481">
        <v>1800</v>
      </c>
      <c r="D16" s="482">
        <v>1600</v>
      </c>
      <c r="E16" s="478">
        <f t="shared" si="1"/>
        <v>-0.111</v>
      </c>
      <c r="F16" s="275" t="str">
        <f t="shared" si="0"/>
        <v>是</v>
      </c>
    </row>
    <row r="17" customFormat="1" ht="32.1" customHeight="1" spans="1:6">
      <c r="A17" s="479" t="s">
        <v>34</v>
      </c>
      <c r="B17" s="480" t="s">
        <v>35</v>
      </c>
      <c r="C17" s="481">
        <v>9100</v>
      </c>
      <c r="D17" s="482">
        <v>9200</v>
      </c>
      <c r="E17" s="478">
        <f t="shared" si="1"/>
        <v>0.011</v>
      </c>
      <c r="F17" s="275" t="str">
        <f t="shared" si="0"/>
        <v>是</v>
      </c>
    </row>
    <row r="18" customFormat="1" ht="31" customHeight="1" spans="1:6">
      <c r="A18" s="479" t="s">
        <v>36</v>
      </c>
      <c r="B18" s="480" t="s">
        <v>37</v>
      </c>
      <c r="C18" s="481">
        <v>225</v>
      </c>
      <c r="D18" s="482">
        <v>195</v>
      </c>
      <c r="E18" s="478">
        <f t="shared" si="1"/>
        <v>-0.133</v>
      </c>
      <c r="F18" s="275" t="str">
        <f t="shared" si="0"/>
        <v>是</v>
      </c>
    </row>
    <row r="19" customFormat="1" ht="31" hidden="1" customHeight="1" spans="1:6">
      <c r="A19" s="528" t="s">
        <v>130</v>
      </c>
      <c r="B19" s="480" t="s">
        <v>39</v>
      </c>
      <c r="C19" s="481"/>
      <c r="D19" s="482"/>
      <c r="E19" s="478" t="str">
        <f t="shared" si="1"/>
        <v/>
      </c>
      <c r="F19" s="275" t="str">
        <f t="shared" si="0"/>
        <v>否</v>
      </c>
    </row>
    <row r="20" ht="32.1" customHeight="1" spans="1:6">
      <c r="A20" s="348" t="s">
        <v>40</v>
      </c>
      <c r="B20" s="475" t="s">
        <v>41</v>
      </c>
      <c r="C20" s="104">
        <f>SUM(C21:C28)</f>
        <v>9500</v>
      </c>
      <c r="D20" s="104">
        <f>SUM(D21:D28)</f>
        <v>12000</v>
      </c>
      <c r="E20" s="476">
        <f t="shared" si="1"/>
        <v>0.263</v>
      </c>
      <c r="F20" s="275" t="str">
        <f t="shared" si="0"/>
        <v>是</v>
      </c>
    </row>
    <row r="21" ht="32.1" customHeight="1" spans="1:6">
      <c r="A21" s="483" t="s">
        <v>42</v>
      </c>
      <c r="B21" s="477" t="s">
        <v>43</v>
      </c>
      <c r="C21" s="107">
        <v>1430</v>
      </c>
      <c r="D21" s="354">
        <v>1750</v>
      </c>
      <c r="E21" s="478">
        <f t="shared" si="1"/>
        <v>0.224</v>
      </c>
      <c r="F21" s="275" t="str">
        <f t="shared" si="0"/>
        <v>是</v>
      </c>
    </row>
    <row r="22" ht="32.1" customHeight="1" spans="1:6">
      <c r="A22" s="351" t="s">
        <v>44</v>
      </c>
      <c r="B22" s="484" t="s">
        <v>45</v>
      </c>
      <c r="C22" s="107">
        <v>4220</v>
      </c>
      <c r="D22" s="354">
        <v>5533</v>
      </c>
      <c r="E22" s="478">
        <f t="shared" si="1"/>
        <v>0.311</v>
      </c>
      <c r="F22" s="275" t="str">
        <f t="shared" si="0"/>
        <v>是</v>
      </c>
    </row>
    <row r="23" ht="32.1" customHeight="1" spans="1:6">
      <c r="A23" s="351" t="s">
        <v>46</v>
      </c>
      <c r="B23" s="477" t="s">
        <v>47</v>
      </c>
      <c r="C23" s="107">
        <v>1663</v>
      </c>
      <c r="D23" s="354">
        <v>2547</v>
      </c>
      <c r="E23" s="478">
        <f t="shared" si="1"/>
        <v>0.532</v>
      </c>
      <c r="F23" s="275" t="str">
        <f t="shared" si="0"/>
        <v>是</v>
      </c>
    </row>
    <row r="24" ht="32.1" customHeight="1" spans="1:6">
      <c r="A24" s="351" t="s">
        <v>48</v>
      </c>
      <c r="B24" s="477" t="s">
        <v>49</v>
      </c>
      <c r="C24" s="107"/>
      <c r="D24" s="354"/>
      <c r="E24" s="478" t="str">
        <f t="shared" si="1"/>
        <v/>
      </c>
      <c r="F24" s="275" t="str">
        <f t="shared" si="0"/>
        <v>否</v>
      </c>
    </row>
    <row r="25" ht="32.1" customHeight="1" spans="1:6">
      <c r="A25" s="351" t="s">
        <v>50</v>
      </c>
      <c r="B25" s="477" t="s">
        <v>51</v>
      </c>
      <c r="C25" s="107">
        <v>1660</v>
      </c>
      <c r="D25" s="354">
        <v>1700</v>
      </c>
      <c r="E25" s="478">
        <f t="shared" si="1"/>
        <v>0.024</v>
      </c>
      <c r="F25" s="275" t="str">
        <f t="shared" si="0"/>
        <v>是</v>
      </c>
    </row>
    <row r="26" customFormat="1" ht="32.1" customHeight="1" spans="1:6">
      <c r="A26" s="479" t="s">
        <v>52</v>
      </c>
      <c r="B26" s="480" t="s">
        <v>53</v>
      </c>
      <c r="C26" s="481"/>
      <c r="D26" s="482"/>
      <c r="E26" s="478" t="str">
        <f t="shared" si="1"/>
        <v/>
      </c>
      <c r="F26" s="275" t="str">
        <f t="shared" si="0"/>
        <v>否</v>
      </c>
    </row>
    <row r="27" ht="32.1" customHeight="1" spans="1:6">
      <c r="A27" s="351" t="s">
        <v>54</v>
      </c>
      <c r="B27" s="477" t="s">
        <v>55</v>
      </c>
      <c r="C27" s="107">
        <v>200</v>
      </c>
      <c r="D27" s="354">
        <v>400</v>
      </c>
      <c r="E27" s="478">
        <f t="shared" si="1"/>
        <v>1</v>
      </c>
      <c r="F27" s="275" t="str">
        <f t="shared" si="0"/>
        <v>是</v>
      </c>
    </row>
    <row r="28" ht="32.1" customHeight="1" spans="1:6">
      <c r="A28" s="351" t="s">
        <v>56</v>
      </c>
      <c r="B28" s="477" t="s">
        <v>57</v>
      </c>
      <c r="C28" s="107">
        <v>327</v>
      </c>
      <c r="D28" s="354">
        <v>70</v>
      </c>
      <c r="E28" s="478">
        <f t="shared" si="1"/>
        <v>-0.786</v>
      </c>
      <c r="F28" s="275" t="str">
        <f t="shared" si="0"/>
        <v>是</v>
      </c>
    </row>
    <row r="29" ht="32.1" customHeight="1" spans="1:6">
      <c r="A29" s="351"/>
      <c r="B29" s="477"/>
      <c r="C29" s="107"/>
      <c r="D29" s="354"/>
      <c r="E29" s="478" t="str">
        <f t="shared" si="1"/>
        <v/>
      </c>
      <c r="F29" s="275" t="str">
        <f t="shared" si="0"/>
        <v>是</v>
      </c>
    </row>
    <row r="30" s="336" customFormat="1" ht="32.1" customHeight="1" spans="1:6">
      <c r="A30" s="485"/>
      <c r="B30" s="486" t="s">
        <v>131</v>
      </c>
      <c r="C30" s="104">
        <f>C4+C20</f>
        <v>51100</v>
      </c>
      <c r="D30" s="487">
        <f>D4+D20</f>
        <v>57100</v>
      </c>
      <c r="E30" s="476">
        <f t="shared" si="1"/>
        <v>0.117</v>
      </c>
      <c r="F30" s="275" t="str">
        <f t="shared" si="0"/>
        <v>是</v>
      </c>
    </row>
    <row r="31" ht="32.1" customHeight="1" spans="1:6">
      <c r="A31" s="348">
        <v>105</v>
      </c>
      <c r="B31" s="188" t="s">
        <v>59</v>
      </c>
      <c r="C31" s="104"/>
      <c r="D31" s="487"/>
      <c r="E31" s="476" t="str">
        <f t="shared" si="1"/>
        <v/>
      </c>
      <c r="F31" s="275" t="str">
        <f t="shared" si="0"/>
        <v>是</v>
      </c>
    </row>
    <row r="32" ht="32.1" customHeight="1" spans="1:6">
      <c r="A32" s="488">
        <v>110</v>
      </c>
      <c r="B32" s="489" t="s">
        <v>60</v>
      </c>
      <c r="C32" s="104">
        <v>157885</v>
      </c>
      <c r="D32" s="104">
        <f>SUM(D33:D39)</f>
        <v>109456</v>
      </c>
      <c r="E32" s="476">
        <f t="shared" si="1"/>
        <v>-0.307</v>
      </c>
      <c r="F32" s="275" t="str">
        <f t="shared" si="0"/>
        <v>是</v>
      </c>
    </row>
    <row r="33" ht="32.1" customHeight="1" spans="1:6">
      <c r="A33" s="377">
        <v>11001</v>
      </c>
      <c r="B33" s="323" t="s">
        <v>61</v>
      </c>
      <c r="C33" s="107">
        <v>2341</v>
      </c>
      <c r="D33" s="354">
        <v>2341</v>
      </c>
      <c r="E33" s="478">
        <f t="shared" si="1"/>
        <v>0</v>
      </c>
      <c r="F33" s="275" t="str">
        <f t="shared" si="0"/>
        <v>是</v>
      </c>
    </row>
    <row r="34" ht="32.1" customHeight="1" spans="1:6">
      <c r="A34" s="377"/>
      <c r="B34" s="323" t="s">
        <v>62</v>
      </c>
      <c r="C34" s="107">
        <v>119100</v>
      </c>
      <c r="D34" s="354">
        <v>101110</v>
      </c>
      <c r="E34" s="478">
        <f t="shared" si="1"/>
        <v>-0.151</v>
      </c>
      <c r="F34" s="275" t="str">
        <f t="shared" si="0"/>
        <v>是</v>
      </c>
    </row>
    <row r="35" ht="32.1" customHeight="1" spans="1:6">
      <c r="A35" s="377">
        <v>11006</v>
      </c>
      <c r="B35" s="323" t="s">
        <v>132</v>
      </c>
      <c r="C35" s="107"/>
      <c r="D35" s="354"/>
      <c r="E35" s="478" t="str">
        <f t="shared" si="1"/>
        <v/>
      </c>
      <c r="F35" s="275" t="str">
        <f t="shared" si="0"/>
        <v>否</v>
      </c>
    </row>
    <row r="36" ht="32.1" customHeight="1" spans="1:6">
      <c r="A36" s="377">
        <v>11008</v>
      </c>
      <c r="B36" s="323" t="s">
        <v>63</v>
      </c>
      <c r="C36" s="107"/>
      <c r="D36" s="354"/>
      <c r="E36" s="478" t="str">
        <f t="shared" si="1"/>
        <v/>
      </c>
      <c r="F36" s="275" t="str">
        <f t="shared" si="0"/>
        <v>否</v>
      </c>
    </row>
    <row r="37" ht="32.1" customHeight="1" spans="1:6">
      <c r="A37" s="377">
        <v>11009</v>
      </c>
      <c r="B37" s="323" t="s">
        <v>64</v>
      </c>
      <c r="C37" s="107">
        <v>15974</v>
      </c>
      <c r="D37" s="354">
        <v>6000</v>
      </c>
      <c r="E37" s="478">
        <f t="shared" si="1"/>
        <v>-0.624</v>
      </c>
      <c r="F37" s="275" t="str">
        <f t="shared" si="0"/>
        <v>是</v>
      </c>
    </row>
    <row r="38" s="469" customFormat="1" ht="32.1" customHeight="1" spans="1:6">
      <c r="A38" s="490">
        <v>11013</v>
      </c>
      <c r="B38" s="491" t="s">
        <v>65</v>
      </c>
      <c r="C38" s="481">
        <v>0</v>
      </c>
      <c r="D38" s="482"/>
      <c r="E38" s="478" t="str">
        <f t="shared" si="1"/>
        <v/>
      </c>
      <c r="F38" s="275" t="str">
        <f t="shared" si="0"/>
        <v>否</v>
      </c>
    </row>
    <row r="39" s="470" customFormat="1" ht="32.1" customHeight="1" spans="1:6">
      <c r="A39" s="377">
        <v>11015</v>
      </c>
      <c r="B39" s="327" t="s">
        <v>66</v>
      </c>
      <c r="C39" s="107"/>
      <c r="D39" s="354">
        <v>5</v>
      </c>
      <c r="E39" s="478" t="str">
        <f t="shared" si="1"/>
        <v/>
      </c>
      <c r="F39" s="275" t="str">
        <f t="shared" si="0"/>
        <v>是</v>
      </c>
    </row>
    <row r="40" ht="32.1" customHeight="1" spans="1:6">
      <c r="A40" s="492"/>
      <c r="B40" s="493" t="s">
        <v>67</v>
      </c>
      <c r="C40" s="104">
        <f>C30+C31+C32</f>
        <v>208985</v>
      </c>
      <c r="D40" s="104">
        <f>D30+D31+D32</f>
        <v>166556</v>
      </c>
      <c r="E40" s="476">
        <f t="shared" si="1"/>
        <v>-0.203</v>
      </c>
      <c r="F40" s="275" t="str">
        <f t="shared" si="0"/>
        <v>是</v>
      </c>
    </row>
    <row r="41" spans="4:4">
      <c r="D41" s="494"/>
    </row>
    <row r="42" spans="4:4">
      <c r="D42" s="494"/>
    </row>
    <row r="43" spans="4:4">
      <c r="D43" s="494"/>
    </row>
    <row r="44" spans="4:4">
      <c r="D44" s="494"/>
    </row>
  </sheetData>
  <mergeCells count="1">
    <mergeCell ref="B1:E1"/>
  </mergeCells>
  <conditionalFormatting sqref="E2">
    <cfRule type="cellIs" dxfId="0" priority="33" stopIfTrue="1" operator="lessThanOrEqual">
      <formula>-1</formula>
    </cfRule>
  </conditionalFormatting>
  <conditionalFormatting sqref="A31:B31">
    <cfRule type="expression" dxfId="1" priority="39" stopIfTrue="1">
      <formula>"len($A:$A)=3"</formula>
    </cfRule>
  </conditionalFormatting>
  <conditionalFormatting sqref="C31">
    <cfRule type="expression" dxfId="1" priority="1" stopIfTrue="1">
      <formula>"len($A:$A)=3"</formula>
    </cfRule>
    <cfRule type="expression" dxfId="1" priority="2" stopIfTrue="1">
      <formula>"len($A:$A)=3"</formula>
    </cfRule>
  </conditionalFormatting>
  <conditionalFormatting sqref="B38:B39">
    <cfRule type="expression" dxfId="1" priority="7" stopIfTrue="1">
      <formula>"len($A:$A)=3"</formula>
    </cfRule>
    <cfRule type="expression" dxfId="1" priority="8" stopIfTrue="1">
      <formula>"len($A:$A)=3"</formula>
    </cfRule>
  </conditionalFormatting>
  <conditionalFormatting sqref="C33:C34">
    <cfRule type="expression" dxfId="1" priority="37" stopIfTrue="1">
      <formula>"len($A:$A)=3"</formula>
    </cfRule>
  </conditionalFormatting>
  <conditionalFormatting sqref="C36:C39">
    <cfRule type="expression" dxfId="1" priority="35" stopIfTrue="1">
      <formula>"len($A:$A)=3"</formula>
    </cfRule>
  </conditionalFormatting>
  <conditionalFormatting sqref="F4:F58">
    <cfRule type="cellIs" dxfId="2" priority="23" stopIfTrue="1" operator="lessThan">
      <formula>0</formula>
    </cfRule>
  </conditionalFormatting>
  <conditionalFormatting sqref="A4:C28 D4 D20">
    <cfRule type="expression" dxfId="1" priority="29" stopIfTrue="1">
      <formula>"len($A:$A)=3"</formula>
    </cfRule>
  </conditionalFormatting>
  <conditionalFormatting sqref="B4:C6 D4">
    <cfRule type="expression" dxfId="1" priority="32" stopIfTrue="1">
      <formula>"len($A:$A)=3"</formula>
    </cfRule>
  </conditionalFormatting>
  <conditionalFormatting sqref="B7:C8">
    <cfRule type="expression" dxfId="1" priority="31" stopIfTrue="1">
      <formula>"len($A:$A)=3"</formula>
    </cfRule>
  </conditionalFormatting>
  <conditionalFormatting sqref="A29:C29 C39 B40:C58 D40:D44">
    <cfRule type="expression" dxfId="1" priority="40" stopIfTrue="1">
      <formula>"len($A:$A)=3"</formula>
    </cfRule>
  </conditionalFormatting>
  <conditionalFormatting sqref="B29:C29 B31 C32:C34 C38:C39 D32">
    <cfRule type="expression" dxfId="1" priority="52" stopIfTrue="1">
      <formula>"len($A:$A)=3"</formula>
    </cfRule>
  </conditionalFormatting>
  <conditionalFormatting sqref="A32:B32 A35:C35">
    <cfRule type="expression" dxfId="1" priority="12" stopIfTrue="1">
      <formula>"len($A:$A)=3"</formula>
    </cfRule>
  </conditionalFormatting>
  <conditionalFormatting sqref="B32:B34 B39">
    <cfRule type="expression" dxfId="1" priority="13" stopIfTrue="1">
      <formula>"len($A:$A)=3"</formula>
    </cfRule>
  </conditionalFormatting>
  <conditionalFormatting sqref="C32:C34 D32">
    <cfRule type="expression" dxfId="1" priority="38" stopIfTrue="1">
      <formula>"len($A:$A)=3"</formula>
    </cfRule>
  </conditionalFormatting>
  <conditionalFormatting sqref="A33:B34">
    <cfRule type="expression" dxfId="1" priority="11" stopIfTrue="1">
      <formula>"len($A:$A)=3"</formula>
    </cfRule>
  </conditionalFormatting>
  <conditionalFormatting sqref="A36:B44">
    <cfRule type="expression" dxfId="1" priority="9" stopIfTrue="1">
      <formula>"len($A:$A)=3"</formula>
    </cfRule>
  </conditionalFormatting>
  <conditionalFormatting sqref="A38:B39">
    <cfRule type="expression" dxfId="1" priority="6"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codeName="Sheet4">
    <tabColor rgb="FF00B0F0"/>
  </sheetPr>
  <dimension ref="A1:G1368"/>
  <sheetViews>
    <sheetView showGridLines="0" showZeros="0" view="pageBreakPreview" zoomScale="70" zoomScaleNormal="100" workbookViewId="0">
      <pane xSplit="1" ySplit="3" topLeftCell="B1213" activePane="bottomRight" state="frozen"/>
      <selection/>
      <selection pane="topRight"/>
      <selection pane="bottomLeft"/>
      <selection pane="bottomRight" activeCell="E1291" sqref="E1291"/>
    </sheetView>
  </sheetViews>
  <sheetFormatPr defaultColWidth="9" defaultRowHeight="14.25" outlineLevelCol="6"/>
  <cols>
    <col min="1" max="1" width="13.9666666666667" style="155" hidden="1" customWidth="1"/>
    <col min="2" max="2" width="50.6666666666667" style="155" customWidth="1"/>
    <col min="3" max="4" width="20.6666666666667" style="155" customWidth="1"/>
    <col min="5" max="5" width="20.375" style="334" customWidth="1"/>
    <col min="6" max="6" width="5.70833333333333" style="155" hidden="1" customWidth="1"/>
    <col min="7" max="7" width="3.21666666666667" style="155" hidden="1" customWidth="1"/>
    <col min="8" max="16384" width="9" style="155"/>
  </cols>
  <sheetData>
    <row r="1" s="433" customFormat="1" ht="45" customHeight="1" spans="1:6">
      <c r="A1" s="435"/>
      <c r="B1" s="435" t="s">
        <v>133</v>
      </c>
      <c r="C1" s="435"/>
      <c r="D1" s="435"/>
      <c r="E1" s="435"/>
      <c r="F1" s="436"/>
    </row>
    <row r="2" s="228" customFormat="1" ht="20.1" customHeight="1" spans="1:5">
      <c r="A2" s="437"/>
      <c r="B2" s="438"/>
      <c r="C2" s="439"/>
      <c r="D2" s="440"/>
      <c r="E2" s="440" t="s">
        <v>1</v>
      </c>
    </row>
    <row r="3" s="156" customFormat="1" ht="45" customHeight="1" spans="1:7">
      <c r="A3" s="441" t="s">
        <v>2</v>
      </c>
      <c r="B3" s="442" t="s">
        <v>3</v>
      </c>
      <c r="C3" s="441" t="s">
        <v>128</v>
      </c>
      <c r="D3" s="441" t="s">
        <v>5</v>
      </c>
      <c r="E3" s="441" t="s">
        <v>129</v>
      </c>
      <c r="F3" s="408" t="s">
        <v>7</v>
      </c>
      <c r="G3" s="156" t="s">
        <v>134</v>
      </c>
    </row>
    <row r="4" ht="36" customHeight="1" spans="1:7">
      <c r="A4" s="443" t="s">
        <v>68</v>
      </c>
      <c r="B4" s="302" t="s">
        <v>69</v>
      </c>
      <c r="C4" s="342">
        <f>C5+C17+C26+C37+C48+C59+C70+C83+C92+C105+C115+C124+C135+C148+C155+C163+C169+C176+C183+C190+C197+C204+C212+C218+C224+C231+C246</f>
        <v>19102</v>
      </c>
      <c r="D4" s="342">
        <f>D5+D17+D26+D37+D48+D59+D70+D83+D92+D105+D115+D124+D135+D148+D155+D163+D169+D176+D183+D190+D197+D204+D212+D218+D224+D231+D246</f>
        <v>12734</v>
      </c>
      <c r="E4" s="304">
        <f>IF(D4&gt;0,D4/C4-1,IF(C4&lt;0,-(D4/C4-1),""))</f>
        <v>-0.333</v>
      </c>
      <c r="F4" s="277" t="str">
        <f t="shared" ref="F4:F67" si="0">IF(LEN(A4)=3,"是",IF(B4&lt;&gt;"",IF(SUM(C4:D4)&lt;&gt;0,"是","否"),"是"))</f>
        <v>是</v>
      </c>
      <c r="G4" s="155" t="str">
        <f t="shared" ref="G4:G67" si="1">IF(LEN(A4)=3,"类",IF(LEN(A4)=5,"款","项"))</f>
        <v>类</v>
      </c>
    </row>
    <row r="5" ht="36" customHeight="1" spans="1:7">
      <c r="A5" s="443" t="s">
        <v>135</v>
      </c>
      <c r="B5" s="302" t="s">
        <v>136</v>
      </c>
      <c r="C5" s="342">
        <f>SUM(C6:C16)</f>
        <v>765</v>
      </c>
      <c r="D5" s="342">
        <f>SUM(D6:D16)</f>
        <v>415</v>
      </c>
      <c r="E5" s="304">
        <f t="shared" ref="E5:E68" si="2">IF(D5&gt;0,D5/C5-1,IF(C5&lt;0,-(D5/C5-1),""))</f>
        <v>-0.458</v>
      </c>
      <c r="F5" s="277" t="str">
        <f t="shared" si="0"/>
        <v>是</v>
      </c>
      <c r="G5" s="155" t="str">
        <f t="shared" si="1"/>
        <v>款</v>
      </c>
    </row>
    <row r="6" ht="36" customHeight="1" spans="1:7">
      <c r="A6" s="444">
        <v>2010101</v>
      </c>
      <c r="B6" s="310" t="s">
        <v>137</v>
      </c>
      <c r="C6" s="346">
        <v>576</v>
      </c>
      <c r="D6" s="346">
        <v>415</v>
      </c>
      <c r="E6" s="309">
        <f t="shared" si="2"/>
        <v>-0.28</v>
      </c>
      <c r="F6" s="277" t="str">
        <f t="shared" si="0"/>
        <v>是</v>
      </c>
      <c r="G6" s="155" t="str">
        <f t="shared" si="1"/>
        <v>项</v>
      </c>
    </row>
    <row r="7" ht="36" customHeight="1" spans="1:7">
      <c r="A7" s="444">
        <v>2010102</v>
      </c>
      <c r="B7" s="310" t="s">
        <v>138</v>
      </c>
      <c r="C7" s="346">
        <v>76</v>
      </c>
      <c r="D7" s="346">
        <v>0</v>
      </c>
      <c r="E7" s="309" t="str">
        <f t="shared" si="2"/>
        <v/>
      </c>
      <c r="F7" s="277" t="str">
        <f t="shared" si="0"/>
        <v>是</v>
      </c>
      <c r="G7" s="155" t="str">
        <f t="shared" si="1"/>
        <v>项</v>
      </c>
    </row>
    <row r="8" ht="36" hidden="1" customHeight="1" spans="1:7">
      <c r="A8" s="444">
        <v>2010103</v>
      </c>
      <c r="B8" s="310" t="s">
        <v>139</v>
      </c>
      <c r="C8" s="346">
        <v>0</v>
      </c>
      <c r="D8" s="346">
        <v>0</v>
      </c>
      <c r="E8" s="309" t="str">
        <f t="shared" si="2"/>
        <v/>
      </c>
      <c r="F8" s="277" t="str">
        <f t="shared" si="0"/>
        <v>否</v>
      </c>
      <c r="G8" s="155" t="str">
        <f t="shared" si="1"/>
        <v>项</v>
      </c>
    </row>
    <row r="9" ht="36" hidden="1" customHeight="1" spans="1:7">
      <c r="A9" s="444">
        <v>2010104</v>
      </c>
      <c r="B9" s="310" t="s">
        <v>140</v>
      </c>
      <c r="C9" s="346">
        <v>0</v>
      </c>
      <c r="D9" s="346">
        <v>0</v>
      </c>
      <c r="E9" s="309" t="str">
        <f t="shared" si="2"/>
        <v/>
      </c>
      <c r="F9" s="277" t="str">
        <f t="shared" si="0"/>
        <v>否</v>
      </c>
      <c r="G9" s="155" t="str">
        <f t="shared" si="1"/>
        <v>项</v>
      </c>
    </row>
    <row r="10" ht="36" hidden="1" customHeight="1" spans="1:7">
      <c r="A10" s="444">
        <v>2010105</v>
      </c>
      <c r="B10" s="310" t="s">
        <v>141</v>
      </c>
      <c r="C10" s="346">
        <v>0</v>
      </c>
      <c r="D10" s="346">
        <v>0</v>
      </c>
      <c r="E10" s="309" t="str">
        <f t="shared" si="2"/>
        <v/>
      </c>
      <c r="F10" s="277" t="str">
        <f t="shared" si="0"/>
        <v>否</v>
      </c>
      <c r="G10" s="155" t="str">
        <f t="shared" si="1"/>
        <v>项</v>
      </c>
    </row>
    <row r="11" ht="36" customHeight="1" spans="1:7">
      <c r="A11" s="444">
        <v>2010106</v>
      </c>
      <c r="B11" s="310" t="s">
        <v>142</v>
      </c>
      <c r="C11" s="346">
        <v>24</v>
      </c>
      <c r="D11" s="346">
        <v>0</v>
      </c>
      <c r="E11" s="309" t="str">
        <f t="shared" si="2"/>
        <v/>
      </c>
      <c r="F11" s="277" t="str">
        <f t="shared" si="0"/>
        <v>是</v>
      </c>
      <c r="G11" s="155" t="str">
        <f t="shared" si="1"/>
        <v>项</v>
      </c>
    </row>
    <row r="12" ht="36" hidden="1" customHeight="1" spans="1:7">
      <c r="A12" s="444">
        <v>2010107</v>
      </c>
      <c r="B12" s="310" t="s">
        <v>143</v>
      </c>
      <c r="C12" s="346">
        <v>0</v>
      </c>
      <c r="D12" s="346">
        <v>0</v>
      </c>
      <c r="E12" s="309"/>
      <c r="F12" s="277" t="str">
        <f t="shared" si="0"/>
        <v>否</v>
      </c>
      <c r="G12" s="155" t="str">
        <f t="shared" si="1"/>
        <v>项</v>
      </c>
    </row>
    <row r="13" ht="36" customHeight="1" spans="1:7">
      <c r="A13" s="444">
        <v>2010108</v>
      </c>
      <c r="B13" s="310" t="s">
        <v>144</v>
      </c>
      <c r="C13" s="346">
        <v>89</v>
      </c>
      <c r="D13" s="346">
        <v>0</v>
      </c>
      <c r="E13" s="309"/>
      <c r="F13" s="277" t="str">
        <f t="shared" si="0"/>
        <v>是</v>
      </c>
      <c r="G13" s="155" t="str">
        <f t="shared" si="1"/>
        <v>项</v>
      </c>
    </row>
    <row r="14" ht="36" hidden="1" customHeight="1" spans="1:7">
      <c r="A14" s="444">
        <v>2010109</v>
      </c>
      <c r="B14" s="310" t="s">
        <v>145</v>
      </c>
      <c r="C14" s="346">
        <v>0</v>
      </c>
      <c r="D14" s="346">
        <v>0</v>
      </c>
      <c r="E14" s="309" t="str">
        <f t="shared" si="2"/>
        <v/>
      </c>
      <c r="F14" s="277" t="str">
        <f t="shared" si="0"/>
        <v>否</v>
      </c>
      <c r="G14" s="155" t="str">
        <f t="shared" si="1"/>
        <v>项</v>
      </c>
    </row>
    <row r="15" ht="36" hidden="1" customHeight="1" spans="1:7">
      <c r="A15" s="444">
        <v>2010150</v>
      </c>
      <c r="B15" s="310" t="s">
        <v>146</v>
      </c>
      <c r="C15" s="346">
        <v>0</v>
      </c>
      <c r="D15" s="346">
        <v>0</v>
      </c>
      <c r="E15" s="309" t="str">
        <f t="shared" si="2"/>
        <v/>
      </c>
      <c r="F15" s="277" t="str">
        <f t="shared" si="0"/>
        <v>否</v>
      </c>
      <c r="G15" s="155" t="str">
        <f t="shared" si="1"/>
        <v>项</v>
      </c>
    </row>
    <row r="16" ht="36" hidden="1" customHeight="1" spans="1:7">
      <c r="A16" s="444">
        <v>2010199</v>
      </c>
      <c r="B16" s="310" t="s">
        <v>147</v>
      </c>
      <c r="C16" s="346">
        <v>0</v>
      </c>
      <c r="D16" s="346">
        <v>0</v>
      </c>
      <c r="E16" s="309" t="str">
        <f t="shared" si="2"/>
        <v/>
      </c>
      <c r="F16" s="277" t="str">
        <f t="shared" si="0"/>
        <v>否</v>
      </c>
      <c r="G16" s="155" t="str">
        <f t="shared" si="1"/>
        <v>项</v>
      </c>
    </row>
    <row r="17" ht="36" customHeight="1" spans="1:7">
      <c r="A17" s="445">
        <v>20102</v>
      </c>
      <c r="B17" s="302" t="s">
        <v>148</v>
      </c>
      <c r="C17" s="342">
        <f>SUM(C18:C25)</f>
        <v>754</v>
      </c>
      <c r="D17" s="342">
        <f>SUM(D18:D25)</f>
        <v>382</v>
      </c>
      <c r="E17" s="304">
        <f t="shared" si="2"/>
        <v>-0.493</v>
      </c>
      <c r="F17" s="277" t="str">
        <f t="shared" si="0"/>
        <v>是</v>
      </c>
      <c r="G17" s="155" t="str">
        <f t="shared" si="1"/>
        <v>款</v>
      </c>
    </row>
    <row r="18" ht="36" customHeight="1" spans="1:7">
      <c r="A18" s="444">
        <v>2010201</v>
      </c>
      <c r="B18" s="310" t="s">
        <v>137</v>
      </c>
      <c r="C18" s="346">
        <v>606</v>
      </c>
      <c r="D18" s="346">
        <v>382</v>
      </c>
      <c r="E18" s="309">
        <f t="shared" si="2"/>
        <v>-0.37</v>
      </c>
      <c r="F18" s="277" t="str">
        <f t="shared" si="0"/>
        <v>是</v>
      </c>
      <c r="G18" s="155" t="str">
        <f t="shared" si="1"/>
        <v>项</v>
      </c>
    </row>
    <row r="19" ht="36" hidden="1" customHeight="1" spans="1:7">
      <c r="A19" s="444">
        <v>2010202</v>
      </c>
      <c r="B19" s="310" t="s">
        <v>138</v>
      </c>
      <c r="C19" s="346">
        <v>0</v>
      </c>
      <c r="D19" s="346">
        <v>0</v>
      </c>
      <c r="E19" s="309" t="str">
        <f t="shared" si="2"/>
        <v/>
      </c>
      <c r="F19" s="277" t="str">
        <f t="shared" si="0"/>
        <v>否</v>
      </c>
      <c r="G19" s="155" t="str">
        <f t="shared" si="1"/>
        <v>项</v>
      </c>
    </row>
    <row r="20" ht="36" hidden="1" customHeight="1" spans="1:7">
      <c r="A20" s="444">
        <v>2010203</v>
      </c>
      <c r="B20" s="310" t="s">
        <v>139</v>
      </c>
      <c r="C20" s="346">
        <v>0</v>
      </c>
      <c r="D20" s="346">
        <v>0</v>
      </c>
      <c r="E20" s="309" t="str">
        <f t="shared" si="2"/>
        <v/>
      </c>
      <c r="F20" s="277" t="str">
        <f t="shared" si="0"/>
        <v>否</v>
      </c>
      <c r="G20" s="155" t="str">
        <f t="shared" si="1"/>
        <v>项</v>
      </c>
    </row>
    <row r="21" ht="36" customHeight="1" spans="1:7">
      <c r="A21" s="444">
        <v>2010204</v>
      </c>
      <c r="B21" s="310" t="s">
        <v>149</v>
      </c>
      <c r="C21" s="346">
        <v>33</v>
      </c>
      <c r="D21" s="346">
        <v>0</v>
      </c>
      <c r="E21" s="309" t="str">
        <f t="shared" si="2"/>
        <v/>
      </c>
      <c r="F21" s="277" t="str">
        <f t="shared" si="0"/>
        <v>是</v>
      </c>
      <c r="G21" s="155" t="str">
        <f t="shared" si="1"/>
        <v>项</v>
      </c>
    </row>
    <row r="22" ht="36" customHeight="1" spans="1:7">
      <c r="A22" s="444">
        <v>2010205</v>
      </c>
      <c r="B22" s="310" t="s">
        <v>150</v>
      </c>
      <c r="C22" s="346">
        <v>9</v>
      </c>
      <c r="D22" s="346">
        <v>0</v>
      </c>
      <c r="E22" s="309" t="str">
        <f t="shared" si="2"/>
        <v/>
      </c>
      <c r="F22" s="277" t="str">
        <f t="shared" si="0"/>
        <v>是</v>
      </c>
      <c r="G22" s="155" t="str">
        <f t="shared" si="1"/>
        <v>项</v>
      </c>
    </row>
    <row r="23" ht="36" customHeight="1" spans="1:7">
      <c r="A23" s="444">
        <v>2010206</v>
      </c>
      <c r="B23" s="310" t="s">
        <v>151</v>
      </c>
      <c r="C23" s="346">
        <v>41</v>
      </c>
      <c r="D23" s="346">
        <v>0</v>
      </c>
      <c r="E23" s="309" t="str">
        <f t="shared" si="2"/>
        <v/>
      </c>
      <c r="F23" s="277" t="str">
        <f t="shared" si="0"/>
        <v>是</v>
      </c>
      <c r="G23" s="155" t="str">
        <f t="shared" si="1"/>
        <v>项</v>
      </c>
    </row>
    <row r="24" ht="36" hidden="1" customHeight="1" spans="1:7">
      <c r="A24" s="444">
        <v>2010250</v>
      </c>
      <c r="B24" s="310" t="s">
        <v>146</v>
      </c>
      <c r="C24" s="346">
        <v>0</v>
      </c>
      <c r="D24" s="346">
        <v>0</v>
      </c>
      <c r="E24" s="309"/>
      <c r="F24" s="277" t="str">
        <f t="shared" si="0"/>
        <v>否</v>
      </c>
      <c r="G24" s="155" t="str">
        <f t="shared" si="1"/>
        <v>项</v>
      </c>
    </row>
    <row r="25" ht="36" customHeight="1" spans="1:7">
      <c r="A25" s="444">
        <v>2010299</v>
      </c>
      <c r="B25" s="310" t="s">
        <v>152</v>
      </c>
      <c r="C25" s="346">
        <v>65</v>
      </c>
      <c r="D25" s="346">
        <v>0</v>
      </c>
      <c r="E25" s="309"/>
      <c r="F25" s="277" t="str">
        <f t="shared" si="0"/>
        <v>是</v>
      </c>
      <c r="G25" s="155" t="str">
        <f t="shared" si="1"/>
        <v>项</v>
      </c>
    </row>
    <row r="26" ht="36" customHeight="1" spans="1:7">
      <c r="A26" s="445">
        <v>20103</v>
      </c>
      <c r="B26" s="302" t="s">
        <v>153</v>
      </c>
      <c r="C26" s="342">
        <f>SUM(C27:C36)</f>
        <v>3419</v>
      </c>
      <c r="D26" s="342">
        <f>SUM(D27:D36)</f>
        <v>3431</v>
      </c>
      <c r="E26" s="304">
        <f t="shared" si="2"/>
        <v>0.004</v>
      </c>
      <c r="F26" s="277" t="str">
        <f t="shared" si="0"/>
        <v>是</v>
      </c>
      <c r="G26" s="155" t="str">
        <f t="shared" si="1"/>
        <v>款</v>
      </c>
    </row>
    <row r="27" ht="36" customHeight="1" spans="1:7">
      <c r="A27" s="444">
        <v>2010301</v>
      </c>
      <c r="B27" s="310" t="s">
        <v>137</v>
      </c>
      <c r="C27" s="346">
        <v>2590</v>
      </c>
      <c r="D27" s="346">
        <v>2835</v>
      </c>
      <c r="E27" s="309">
        <f t="shared" si="2"/>
        <v>0.095</v>
      </c>
      <c r="F27" s="277" t="str">
        <f t="shared" si="0"/>
        <v>是</v>
      </c>
      <c r="G27" s="155" t="str">
        <f t="shared" si="1"/>
        <v>项</v>
      </c>
    </row>
    <row r="28" ht="36" customHeight="1" spans="1:7">
      <c r="A28" s="444">
        <v>2010302</v>
      </c>
      <c r="B28" s="310" t="s">
        <v>138</v>
      </c>
      <c r="C28" s="346">
        <v>86</v>
      </c>
      <c r="D28" s="346">
        <v>0</v>
      </c>
      <c r="E28" s="309" t="str">
        <f t="shared" si="2"/>
        <v/>
      </c>
      <c r="F28" s="277" t="str">
        <f t="shared" si="0"/>
        <v>是</v>
      </c>
      <c r="G28" s="155" t="str">
        <f t="shared" si="1"/>
        <v>项</v>
      </c>
    </row>
    <row r="29" ht="36" customHeight="1" spans="1:7">
      <c r="A29" s="444">
        <v>2010303</v>
      </c>
      <c r="B29" s="310" t="s">
        <v>139</v>
      </c>
      <c r="C29" s="346">
        <v>169</v>
      </c>
      <c r="D29" s="346">
        <v>20</v>
      </c>
      <c r="E29" s="309">
        <f t="shared" si="2"/>
        <v>-0.882</v>
      </c>
      <c r="F29" s="277" t="str">
        <f t="shared" si="0"/>
        <v>是</v>
      </c>
      <c r="G29" s="155" t="str">
        <f t="shared" si="1"/>
        <v>项</v>
      </c>
    </row>
    <row r="30" ht="36" hidden="1" customHeight="1" spans="1:7">
      <c r="A30" s="444">
        <v>2010304</v>
      </c>
      <c r="B30" s="310" t="s">
        <v>154</v>
      </c>
      <c r="C30" s="346">
        <v>0</v>
      </c>
      <c r="D30" s="346">
        <v>0</v>
      </c>
      <c r="E30" s="309" t="str">
        <f t="shared" si="2"/>
        <v/>
      </c>
      <c r="F30" s="277" t="str">
        <f t="shared" si="0"/>
        <v>否</v>
      </c>
      <c r="G30" s="155" t="str">
        <f t="shared" si="1"/>
        <v>项</v>
      </c>
    </row>
    <row r="31" ht="36" customHeight="1" spans="1:7">
      <c r="A31" s="444">
        <v>2010305</v>
      </c>
      <c r="B31" s="310" t="s">
        <v>155</v>
      </c>
      <c r="C31" s="346">
        <v>80</v>
      </c>
      <c r="D31" s="346">
        <v>80</v>
      </c>
      <c r="E31" s="309">
        <f t="shared" si="2"/>
        <v>0</v>
      </c>
      <c r="F31" s="277" t="str">
        <f t="shared" si="0"/>
        <v>是</v>
      </c>
      <c r="G31" s="155" t="str">
        <f t="shared" si="1"/>
        <v>项</v>
      </c>
    </row>
    <row r="32" ht="36" customHeight="1" spans="1:7">
      <c r="A32" s="444">
        <v>2010306</v>
      </c>
      <c r="B32" s="310" t="s">
        <v>156</v>
      </c>
      <c r="C32" s="346">
        <v>165</v>
      </c>
      <c r="D32" s="346">
        <v>0</v>
      </c>
      <c r="E32" s="309" t="str">
        <f t="shared" si="2"/>
        <v/>
      </c>
      <c r="F32" s="277" t="str">
        <f t="shared" si="0"/>
        <v>是</v>
      </c>
      <c r="G32" s="155" t="str">
        <f t="shared" si="1"/>
        <v>项</v>
      </c>
    </row>
    <row r="33" ht="36" hidden="1" customHeight="1" spans="1:7">
      <c r="A33" s="444">
        <v>2010308</v>
      </c>
      <c r="B33" s="310" t="s">
        <v>157</v>
      </c>
      <c r="C33" s="346">
        <v>0</v>
      </c>
      <c r="D33" s="346">
        <v>0</v>
      </c>
      <c r="E33" s="309" t="str">
        <f t="shared" si="2"/>
        <v/>
      </c>
      <c r="F33" s="277" t="str">
        <f t="shared" si="0"/>
        <v>否</v>
      </c>
      <c r="G33" s="155" t="str">
        <f t="shared" si="1"/>
        <v>项</v>
      </c>
    </row>
    <row r="34" ht="36" hidden="1" customHeight="1" spans="1:7">
      <c r="A34" s="444">
        <v>2010309</v>
      </c>
      <c r="B34" s="310" t="s">
        <v>158</v>
      </c>
      <c r="C34" s="346">
        <v>0</v>
      </c>
      <c r="D34" s="346">
        <v>0</v>
      </c>
      <c r="E34" s="309" t="str">
        <f t="shared" si="2"/>
        <v/>
      </c>
      <c r="F34" s="277" t="str">
        <f t="shared" si="0"/>
        <v>否</v>
      </c>
      <c r="G34" s="155" t="str">
        <f t="shared" si="1"/>
        <v>项</v>
      </c>
    </row>
    <row r="35" ht="36" customHeight="1" spans="1:7">
      <c r="A35" s="444">
        <v>2010350</v>
      </c>
      <c r="B35" s="310" t="s">
        <v>146</v>
      </c>
      <c r="C35" s="346">
        <v>289</v>
      </c>
      <c r="D35" s="346">
        <v>496</v>
      </c>
      <c r="E35" s="309">
        <f t="shared" si="2"/>
        <v>0.716</v>
      </c>
      <c r="F35" s="277" t="str">
        <f t="shared" si="0"/>
        <v>是</v>
      </c>
      <c r="G35" s="155" t="str">
        <f t="shared" si="1"/>
        <v>项</v>
      </c>
    </row>
    <row r="36" ht="36" customHeight="1" spans="1:7">
      <c r="A36" s="446">
        <v>2010399</v>
      </c>
      <c r="B36" s="310" t="s">
        <v>159</v>
      </c>
      <c r="C36" s="346">
        <v>40</v>
      </c>
      <c r="D36" s="346">
        <v>0</v>
      </c>
      <c r="E36" s="309" t="str">
        <f t="shared" si="2"/>
        <v/>
      </c>
      <c r="F36" s="277" t="str">
        <f t="shared" si="0"/>
        <v>是</v>
      </c>
      <c r="G36" s="155" t="str">
        <f t="shared" si="1"/>
        <v>项</v>
      </c>
    </row>
    <row r="37" ht="36" customHeight="1" spans="1:7">
      <c r="A37" s="445">
        <v>20104</v>
      </c>
      <c r="B37" s="302" t="s">
        <v>160</v>
      </c>
      <c r="C37" s="342">
        <f>SUM(C38:C47)</f>
        <v>2777</v>
      </c>
      <c r="D37" s="342">
        <f>SUM(D38:D47)</f>
        <v>864</v>
      </c>
      <c r="E37" s="304">
        <f t="shared" si="2"/>
        <v>-0.689</v>
      </c>
      <c r="F37" s="277" t="str">
        <f t="shared" si="0"/>
        <v>是</v>
      </c>
      <c r="G37" s="155" t="str">
        <f t="shared" si="1"/>
        <v>款</v>
      </c>
    </row>
    <row r="38" ht="36" customHeight="1" spans="1:7">
      <c r="A38" s="444">
        <v>2010401</v>
      </c>
      <c r="B38" s="310" t="s">
        <v>137</v>
      </c>
      <c r="C38" s="346">
        <v>747</v>
      </c>
      <c r="D38" s="346">
        <v>825</v>
      </c>
      <c r="E38" s="309">
        <f t="shared" si="2"/>
        <v>0.104</v>
      </c>
      <c r="F38" s="277" t="str">
        <f t="shared" si="0"/>
        <v>是</v>
      </c>
      <c r="G38" s="155" t="str">
        <f t="shared" si="1"/>
        <v>项</v>
      </c>
    </row>
    <row r="39" ht="36" hidden="1" customHeight="1" spans="1:7">
      <c r="A39" s="444">
        <v>2010402</v>
      </c>
      <c r="B39" s="310" t="s">
        <v>138</v>
      </c>
      <c r="C39" s="346">
        <v>0</v>
      </c>
      <c r="D39" s="346">
        <v>0</v>
      </c>
      <c r="E39" s="309" t="str">
        <f t="shared" si="2"/>
        <v/>
      </c>
      <c r="F39" s="277" t="str">
        <f t="shared" si="0"/>
        <v>否</v>
      </c>
      <c r="G39" s="155" t="str">
        <f t="shared" si="1"/>
        <v>项</v>
      </c>
    </row>
    <row r="40" ht="36" hidden="1" customHeight="1" spans="1:7">
      <c r="A40" s="444">
        <v>2010403</v>
      </c>
      <c r="B40" s="310" t="s">
        <v>139</v>
      </c>
      <c r="C40" s="346">
        <v>0</v>
      </c>
      <c r="D40" s="346">
        <v>0</v>
      </c>
      <c r="E40" s="309" t="str">
        <f t="shared" si="2"/>
        <v/>
      </c>
      <c r="F40" s="277" t="str">
        <f t="shared" si="0"/>
        <v>否</v>
      </c>
      <c r="G40" s="155" t="str">
        <f t="shared" si="1"/>
        <v>项</v>
      </c>
    </row>
    <row r="41" ht="36" customHeight="1" spans="1:7">
      <c r="A41" s="444">
        <v>2010404</v>
      </c>
      <c r="B41" s="310" t="s">
        <v>161</v>
      </c>
      <c r="C41" s="346">
        <v>2000</v>
      </c>
      <c r="D41" s="346">
        <v>0</v>
      </c>
      <c r="E41" s="309"/>
      <c r="F41" s="277" t="str">
        <f t="shared" si="0"/>
        <v>是</v>
      </c>
      <c r="G41" s="155" t="str">
        <f t="shared" si="1"/>
        <v>项</v>
      </c>
    </row>
    <row r="42" ht="36" hidden="1" customHeight="1" spans="1:7">
      <c r="A42" s="444">
        <v>2010405</v>
      </c>
      <c r="B42" s="310" t="s">
        <v>162</v>
      </c>
      <c r="C42" s="346">
        <v>0</v>
      </c>
      <c r="D42" s="346">
        <v>0</v>
      </c>
      <c r="E42" s="309" t="str">
        <f t="shared" si="2"/>
        <v/>
      </c>
      <c r="F42" s="277" t="str">
        <f t="shared" si="0"/>
        <v>否</v>
      </c>
      <c r="G42" s="155" t="str">
        <f t="shared" si="1"/>
        <v>项</v>
      </c>
    </row>
    <row r="43" ht="36" hidden="1" customHeight="1" spans="1:7">
      <c r="A43" s="444">
        <v>2010406</v>
      </c>
      <c r="B43" s="310" t="s">
        <v>163</v>
      </c>
      <c r="C43" s="346">
        <v>0</v>
      </c>
      <c r="D43" s="346">
        <v>0</v>
      </c>
      <c r="E43" s="309" t="str">
        <f t="shared" si="2"/>
        <v/>
      </c>
      <c r="F43" s="277" t="str">
        <f t="shared" si="0"/>
        <v>否</v>
      </c>
      <c r="G43" s="155" t="str">
        <f t="shared" si="1"/>
        <v>项</v>
      </c>
    </row>
    <row r="44" ht="36" hidden="1" customHeight="1" spans="1:7">
      <c r="A44" s="444">
        <v>2010407</v>
      </c>
      <c r="B44" s="310" t="s">
        <v>164</v>
      </c>
      <c r="C44" s="346">
        <v>0</v>
      </c>
      <c r="D44" s="346">
        <v>0</v>
      </c>
      <c r="E44" s="309" t="str">
        <f t="shared" si="2"/>
        <v/>
      </c>
      <c r="F44" s="277" t="str">
        <f t="shared" si="0"/>
        <v>否</v>
      </c>
      <c r="G44" s="155" t="str">
        <f t="shared" si="1"/>
        <v>项</v>
      </c>
    </row>
    <row r="45" ht="36" hidden="1" customHeight="1" spans="1:7">
      <c r="A45" s="444">
        <v>2010408</v>
      </c>
      <c r="B45" s="310" t="s">
        <v>165</v>
      </c>
      <c r="C45" s="346">
        <v>0</v>
      </c>
      <c r="D45" s="346">
        <v>0</v>
      </c>
      <c r="E45" s="309" t="str">
        <f t="shared" si="2"/>
        <v/>
      </c>
      <c r="F45" s="277" t="str">
        <f t="shared" si="0"/>
        <v>否</v>
      </c>
      <c r="G45" s="155" t="str">
        <f t="shared" si="1"/>
        <v>项</v>
      </c>
    </row>
    <row r="46" ht="36" customHeight="1" spans="1:7">
      <c r="A46" s="444">
        <v>2010450</v>
      </c>
      <c r="B46" s="310" t="s">
        <v>146</v>
      </c>
      <c r="C46" s="346">
        <v>30</v>
      </c>
      <c r="D46" s="346">
        <v>39</v>
      </c>
      <c r="E46" s="309">
        <f t="shared" si="2"/>
        <v>0.3</v>
      </c>
      <c r="F46" s="277" t="str">
        <f t="shared" si="0"/>
        <v>是</v>
      </c>
      <c r="G46" s="155" t="str">
        <f t="shared" si="1"/>
        <v>项</v>
      </c>
    </row>
    <row r="47" ht="36" hidden="1" customHeight="1" spans="1:7">
      <c r="A47" s="444">
        <v>2010499</v>
      </c>
      <c r="B47" s="310" t="s">
        <v>166</v>
      </c>
      <c r="C47" s="346">
        <v>0</v>
      </c>
      <c r="D47" s="346">
        <v>0</v>
      </c>
      <c r="E47" s="309" t="str">
        <f t="shared" si="2"/>
        <v/>
      </c>
      <c r="F47" s="277" t="str">
        <f t="shared" si="0"/>
        <v>否</v>
      </c>
      <c r="G47" s="155" t="str">
        <f t="shared" si="1"/>
        <v>项</v>
      </c>
    </row>
    <row r="48" ht="36" customHeight="1" spans="1:7">
      <c r="A48" s="445">
        <v>20105</v>
      </c>
      <c r="B48" s="302" t="s">
        <v>167</v>
      </c>
      <c r="C48" s="342">
        <f>SUM(C49:C58)</f>
        <v>712</v>
      </c>
      <c r="D48" s="342">
        <f>SUM(D49:D58)</f>
        <v>366</v>
      </c>
      <c r="E48" s="304">
        <f t="shared" si="2"/>
        <v>-0.486</v>
      </c>
      <c r="F48" s="277" t="str">
        <f t="shared" si="0"/>
        <v>是</v>
      </c>
      <c r="G48" s="155" t="str">
        <f t="shared" si="1"/>
        <v>款</v>
      </c>
    </row>
    <row r="49" ht="36" customHeight="1" spans="1:7">
      <c r="A49" s="444">
        <v>2010501</v>
      </c>
      <c r="B49" s="310" t="s">
        <v>137</v>
      </c>
      <c r="C49" s="346">
        <v>367</v>
      </c>
      <c r="D49" s="346">
        <v>366</v>
      </c>
      <c r="E49" s="309">
        <f t="shared" si="2"/>
        <v>-0.003</v>
      </c>
      <c r="F49" s="277" t="str">
        <f t="shared" si="0"/>
        <v>是</v>
      </c>
      <c r="G49" s="155" t="str">
        <f t="shared" si="1"/>
        <v>项</v>
      </c>
    </row>
    <row r="50" ht="36" hidden="1" customHeight="1" spans="1:7">
      <c r="A50" s="444">
        <v>2010502</v>
      </c>
      <c r="B50" s="310" t="s">
        <v>138</v>
      </c>
      <c r="C50" s="346">
        <v>0</v>
      </c>
      <c r="D50" s="346">
        <v>0</v>
      </c>
      <c r="E50" s="309" t="str">
        <f t="shared" si="2"/>
        <v/>
      </c>
      <c r="F50" s="277" t="str">
        <f t="shared" si="0"/>
        <v>否</v>
      </c>
      <c r="G50" s="155" t="str">
        <f t="shared" si="1"/>
        <v>项</v>
      </c>
    </row>
    <row r="51" ht="36" hidden="1" customHeight="1" spans="1:7">
      <c r="A51" s="444">
        <v>2010503</v>
      </c>
      <c r="B51" s="310" t="s">
        <v>139</v>
      </c>
      <c r="C51" s="346">
        <v>0</v>
      </c>
      <c r="D51" s="346">
        <v>0</v>
      </c>
      <c r="E51" s="309" t="str">
        <f t="shared" si="2"/>
        <v/>
      </c>
      <c r="F51" s="277" t="str">
        <f t="shared" si="0"/>
        <v>否</v>
      </c>
      <c r="G51" s="155" t="str">
        <f t="shared" si="1"/>
        <v>项</v>
      </c>
    </row>
    <row r="52" ht="36" hidden="1" customHeight="1" spans="1:7">
      <c r="A52" s="444">
        <v>2010504</v>
      </c>
      <c r="B52" s="310" t="s">
        <v>168</v>
      </c>
      <c r="C52" s="346">
        <v>0</v>
      </c>
      <c r="D52" s="346">
        <v>0</v>
      </c>
      <c r="E52" s="309" t="str">
        <f t="shared" si="2"/>
        <v/>
      </c>
      <c r="F52" s="277" t="str">
        <f t="shared" si="0"/>
        <v>否</v>
      </c>
      <c r="G52" s="155" t="str">
        <f t="shared" si="1"/>
        <v>项</v>
      </c>
    </row>
    <row r="53" ht="36" hidden="1" customHeight="1" spans="1:7">
      <c r="A53" s="444">
        <v>2010505</v>
      </c>
      <c r="B53" s="310" t="s">
        <v>169</v>
      </c>
      <c r="C53" s="346">
        <v>0</v>
      </c>
      <c r="D53" s="346">
        <v>0</v>
      </c>
      <c r="E53" s="309" t="str">
        <f t="shared" si="2"/>
        <v/>
      </c>
      <c r="F53" s="277" t="str">
        <f t="shared" si="0"/>
        <v>否</v>
      </c>
      <c r="G53" s="155" t="str">
        <f t="shared" si="1"/>
        <v>项</v>
      </c>
    </row>
    <row r="54" ht="36" hidden="1" customHeight="1" spans="1:7">
      <c r="A54" s="444">
        <v>2010506</v>
      </c>
      <c r="B54" s="310" t="s">
        <v>170</v>
      </c>
      <c r="C54" s="346">
        <v>0</v>
      </c>
      <c r="D54" s="346">
        <v>0</v>
      </c>
      <c r="E54" s="309" t="str">
        <f t="shared" si="2"/>
        <v/>
      </c>
      <c r="F54" s="277" t="str">
        <f t="shared" si="0"/>
        <v>否</v>
      </c>
      <c r="G54" s="155" t="str">
        <f t="shared" si="1"/>
        <v>项</v>
      </c>
    </row>
    <row r="55" ht="36" customHeight="1" spans="1:7">
      <c r="A55" s="444">
        <v>2010507</v>
      </c>
      <c r="B55" s="310" t="s">
        <v>171</v>
      </c>
      <c r="C55" s="346">
        <v>168</v>
      </c>
      <c r="D55" s="346">
        <v>0</v>
      </c>
      <c r="E55" s="309" t="str">
        <f t="shared" si="2"/>
        <v/>
      </c>
      <c r="F55" s="277" t="str">
        <f t="shared" si="0"/>
        <v>是</v>
      </c>
      <c r="G55" s="155" t="str">
        <f t="shared" si="1"/>
        <v>项</v>
      </c>
    </row>
    <row r="56" ht="36" customHeight="1" spans="1:7">
      <c r="A56" s="444">
        <v>2010508</v>
      </c>
      <c r="B56" s="310" t="s">
        <v>172</v>
      </c>
      <c r="C56" s="346">
        <v>50</v>
      </c>
      <c r="D56" s="346">
        <v>0</v>
      </c>
      <c r="E56" s="309" t="str">
        <f t="shared" si="2"/>
        <v/>
      </c>
      <c r="F56" s="277" t="str">
        <f t="shared" si="0"/>
        <v>是</v>
      </c>
      <c r="G56" s="155" t="str">
        <f t="shared" si="1"/>
        <v>项</v>
      </c>
    </row>
    <row r="57" ht="36" hidden="1" customHeight="1" spans="1:7">
      <c r="A57" s="444">
        <v>2010550</v>
      </c>
      <c r="B57" s="310" t="s">
        <v>146</v>
      </c>
      <c r="C57" s="346">
        <v>0</v>
      </c>
      <c r="D57" s="346">
        <v>0</v>
      </c>
      <c r="E57" s="309" t="str">
        <f t="shared" si="2"/>
        <v/>
      </c>
      <c r="F57" s="277" t="str">
        <f t="shared" si="0"/>
        <v>否</v>
      </c>
      <c r="G57" s="155" t="str">
        <f t="shared" si="1"/>
        <v>项</v>
      </c>
    </row>
    <row r="58" ht="36" customHeight="1" spans="1:7">
      <c r="A58" s="444">
        <v>2010599</v>
      </c>
      <c r="B58" s="310" t="s">
        <v>173</v>
      </c>
      <c r="C58" s="346">
        <v>127</v>
      </c>
      <c r="D58" s="346">
        <v>0</v>
      </c>
      <c r="E58" s="309" t="str">
        <f t="shared" si="2"/>
        <v/>
      </c>
      <c r="F58" s="277" t="str">
        <f t="shared" si="0"/>
        <v>是</v>
      </c>
      <c r="G58" s="155" t="str">
        <f t="shared" si="1"/>
        <v>项</v>
      </c>
    </row>
    <row r="59" ht="36" customHeight="1" spans="1:7">
      <c r="A59" s="445">
        <v>20106</v>
      </c>
      <c r="B59" s="302" t="s">
        <v>174</v>
      </c>
      <c r="C59" s="342">
        <f>SUM(C60:C69)</f>
        <v>1000</v>
      </c>
      <c r="D59" s="342">
        <f>SUM(D60:D69)</f>
        <v>730</v>
      </c>
      <c r="E59" s="304">
        <f t="shared" si="2"/>
        <v>-0.27</v>
      </c>
      <c r="F59" s="277" t="str">
        <f t="shared" si="0"/>
        <v>是</v>
      </c>
      <c r="G59" s="155" t="str">
        <f t="shared" si="1"/>
        <v>款</v>
      </c>
    </row>
    <row r="60" ht="36" customHeight="1" spans="1:7">
      <c r="A60" s="444">
        <v>2010601</v>
      </c>
      <c r="B60" s="310" t="s">
        <v>137</v>
      </c>
      <c r="C60" s="346">
        <v>860</v>
      </c>
      <c r="D60" s="346">
        <v>625</v>
      </c>
      <c r="E60" s="309">
        <f t="shared" si="2"/>
        <v>-0.273</v>
      </c>
      <c r="F60" s="277" t="str">
        <f t="shared" si="0"/>
        <v>是</v>
      </c>
      <c r="G60" s="155" t="str">
        <f t="shared" si="1"/>
        <v>项</v>
      </c>
    </row>
    <row r="61" ht="36" customHeight="1" spans="1:7">
      <c r="A61" s="444">
        <v>2010602</v>
      </c>
      <c r="B61" s="310" t="s">
        <v>138</v>
      </c>
      <c r="C61" s="346">
        <v>80</v>
      </c>
      <c r="D61" s="346">
        <v>0</v>
      </c>
      <c r="E61" s="309" t="str">
        <f t="shared" si="2"/>
        <v/>
      </c>
      <c r="F61" s="277" t="str">
        <f t="shared" si="0"/>
        <v>是</v>
      </c>
      <c r="G61" s="155" t="str">
        <f t="shared" si="1"/>
        <v>项</v>
      </c>
    </row>
    <row r="62" ht="36" hidden="1" customHeight="1" spans="1:7">
      <c r="A62" s="444">
        <v>2010603</v>
      </c>
      <c r="B62" s="310" t="s">
        <v>139</v>
      </c>
      <c r="C62" s="346">
        <v>0</v>
      </c>
      <c r="D62" s="346">
        <v>0</v>
      </c>
      <c r="E62" s="309" t="str">
        <f t="shared" si="2"/>
        <v/>
      </c>
      <c r="F62" s="277" t="str">
        <f t="shared" si="0"/>
        <v>否</v>
      </c>
      <c r="G62" s="155" t="str">
        <f t="shared" si="1"/>
        <v>项</v>
      </c>
    </row>
    <row r="63" ht="36" hidden="1" customHeight="1" spans="1:7">
      <c r="A63" s="444">
        <v>2010604</v>
      </c>
      <c r="B63" s="310" t="s">
        <v>175</v>
      </c>
      <c r="C63" s="346">
        <v>0</v>
      </c>
      <c r="D63" s="346">
        <v>0</v>
      </c>
      <c r="E63" s="309"/>
      <c r="F63" s="277" t="str">
        <f t="shared" si="0"/>
        <v>否</v>
      </c>
      <c r="G63" s="155" t="str">
        <f t="shared" si="1"/>
        <v>项</v>
      </c>
    </row>
    <row r="64" ht="36" hidden="1" customHeight="1" spans="1:7">
      <c r="A64" s="444">
        <v>2010605</v>
      </c>
      <c r="B64" s="310" t="s">
        <v>176</v>
      </c>
      <c r="C64" s="346">
        <v>0</v>
      </c>
      <c r="D64" s="346">
        <v>0</v>
      </c>
      <c r="E64" s="309" t="str">
        <f t="shared" si="2"/>
        <v/>
      </c>
      <c r="F64" s="277" t="str">
        <f t="shared" si="0"/>
        <v>否</v>
      </c>
      <c r="G64" s="155" t="str">
        <f t="shared" si="1"/>
        <v>项</v>
      </c>
    </row>
    <row r="65" ht="36" hidden="1" customHeight="1" spans="1:7">
      <c r="A65" s="444">
        <v>2010606</v>
      </c>
      <c r="B65" s="310" t="s">
        <v>177</v>
      </c>
      <c r="C65" s="346">
        <v>0</v>
      </c>
      <c r="D65" s="346">
        <v>0</v>
      </c>
      <c r="E65" s="309" t="str">
        <f t="shared" si="2"/>
        <v/>
      </c>
      <c r="F65" s="277" t="str">
        <f t="shared" si="0"/>
        <v>否</v>
      </c>
      <c r="G65" s="155" t="str">
        <f t="shared" si="1"/>
        <v>项</v>
      </c>
    </row>
    <row r="66" ht="36" hidden="1" customHeight="1" spans="1:7">
      <c r="A66" s="444">
        <v>2010607</v>
      </c>
      <c r="B66" s="310" t="s">
        <v>178</v>
      </c>
      <c r="C66" s="346">
        <v>0</v>
      </c>
      <c r="D66" s="346">
        <v>0</v>
      </c>
      <c r="E66" s="309" t="str">
        <f t="shared" si="2"/>
        <v/>
      </c>
      <c r="F66" s="277" t="str">
        <f t="shared" si="0"/>
        <v>否</v>
      </c>
      <c r="G66" s="155" t="str">
        <f t="shared" si="1"/>
        <v>项</v>
      </c>
    </row>
    <row r="67" ht="36" hidden="1" customHeight="1" spans="1:7">
      <c r="A67" s="444">
        <v>2010608</v>
      </c>
      <c r="B67" s="310" t="s">
        <v>179</v>
      </c>
      <c r="C67" s="346">
        <v>0</v>
      </c>
      <c r="D67" s="346">
        <v>0</v>
      </c>
      <c r="E67" s="309" t="str">
        <f t="shared" si="2"/>
        <v/>
      </c>
      <c r="F67" s="277" t="str">
        <f t="shared" si="0"/>
        <v>否</v>
      </c>
      <c r="G67" s="155" t="str">
        <f t="shared" si="1"/>
        <v>项</v>
      </c>
    </row>
    <row r="68" ht="36" customHeight="1" spans="1:7">
      <c r="A68" s="444">
        <v>2010650</v>
      </c>
      <c r="B68" s="310" t="s">
        <v>146</v>
      </c>
      <c r="C68" s="346">
        <v>0</v>
      </c>
      <c r="D68" s="346">
        <v>105</v>
      </c>
      <c r="E68" s="309" t="e">
        <f t="shared" si="2"/>
        <v>#DIV/0!</v>
      </c>
      <c r="F68" s="277" t="str">
        <f t="shared" ref="F68:F131" si="3">IF(LEN(A68)=3,"是",IF(B68&lt;&gt;"",IF(SUM(C68:D68)&lt;&gt;0,"是","否"),"是"))</f>
        <v>是</v>
      </c>
      <c r="G68" s="155" t="str">
        <f t="shared" ref="G68:G131" si="4">IF(LEN(A68)=3,"类",IF(LEN(A68)=5,"款","项"))</f>
        <v>项</v>
      </c>
    </row>
    <row r="69" ht="36" customHeight="1" spans="1:7">
      <c r="A69" s="444">
        <v>2010699</v>
      </c>
      <c r="B69" s="310" t="s">
        <v>180</v>
      </c>
      <c r="C69" s="346">
        <v>60</v>
      </c>
      <c r="D69" s="346">
        <v>0</v>
      </c>
      <c r="E69" s="309"/>
      <c r="F69" s="277" t="str">
        <f t="shared" si="3"/>
        <v>是</v>
      </c>
      <c r="G69" s="155" t="str">
        <f t="shared" si="4"/>
        <v>项</v>
      </c>
    </row>
    <row r="70" ht="36" customHeight="1" spans="1:7">
      <c r="A70" s="445">
        <v>20107</v>
      </c>
      <c r="B70" s="302" t="s">
        <v>181</v>
      </c>
      <c r="C70" s="342">
        <f>SUM(C71:C82)</f>
        <v>300</v>
      </c>
      <c r="D70" s="342">
        <f>SUM(D71:D82)</f>
        <v>300</v>
      </c>
      <c r="E70" s="304">
        <f t="shared" ref="E70:E132" si="5">IF(D70&gt;0,D70/C70-1,IF(C70&lt;0,-(D70/C70-1),""))</f>
        <v>0</v>
      </c>
      <c r="F70" s="277" t="str">
        <f t="shared" si="3"/>
        <v>是</v>
      </c>
      <c r="G70" s="155" t="str">
        <f t="shared" si="4"/>
        <v>款</v>
      </c>
    </row>
    <row r="71" ht="36" customHeight="1" spans="1:7">
      <c r="A71" s="444">
        <v>2010701</v>
      </c>
      <c r="B71" s="310" t="s">
        <v>137</v>
      </c>
      <c r="C71" s="346">
        <v>150</v>
      </c>
      <c r="D71" s="346">
        <v>150</v>
      </c>
      <c r="E71" s="309">
        <f t="shared" si="5"/>
        <v>0</v>
      </c>
      <c r="F71" s="277" t="str">
        <f t="shared" si="3"/>
        <v>是</v>
      </c>
      <c r="G71" s="155" t="str">
        <f t="shared" si="4"/>
        <v>项</v>
      </c>
    </row>
    <row r="72" ht="36" hidden="1" customHeight="1" spans="1:7">
      <c r="A72" s="444">
        <v>2010702</v>
      </c>
      <c r="B72" s="310" t="s">
        <v>138</v>
      </c>
      <c r="C72" s="346">
        <v>0</v>
      </c>
      <c r="D72" s="346">
        <v>0</v>
      </c>
      <c r="E72" s="309" t="str">
        <f t="shared" si="5"/>
        <v/>
      </c>
      <c r="F72" s="277" t="str">
        <f t="shared" si="3"/>
        <v>否</v>
      </c>
      <c r="G72" s="155" t="str">
        <f t="shared" si="4"/>
        <v>项</v>
      </c>
    </row>
    <row r="73" ht="36" hidden="1" customHeight="1" spans="1:7">
      <c r="A73" s="444">
        <v>2010703</v>
      </c>
      <c r="B73" s="310" t="s">
        <v>139</v>
      </c>
      <c r="C73" s="346">
        <v>0</v>
      </c>
      <c r="D73" s="346">
        <v>0</v>
      </c>
      <c r="E73" s="309" t="str">
        <f t="shared" si="5"/>
        <v/>
      </c>
      <c r="F73" s="277" t="str">
        <f t="shared" si="3"/>
        <v>否</v>
      </c>
      <c r="G73" s="155" t="str">
        <f t="shared" si="4"/>
        <v>项</v>
      </c>
    </row>
    <row r="74" ht="36" hidden="1" customHeight="1" spans="1:7">
      <c r="A74" s="444">
        <v>2010704</v>
      </c>
      <c r="B74" s="310" t="s">
        <v>182</v>
      </c>
      <c r="C74" s="346"/>
      <c r="D74" s="346"/>
      <c r="E74" s="309" t="str">
        <f t="shared" si="5"/>
        <v/>
      </c>
      <c r="F74" s="277" t="str">
        <f t="shared" si="3"/>
        <v>否</v>
      </c>
      <c r="G74" s="155" t="str">
        <f t="shared" si="4"/>
        <v>项</v>
      </c>
    </row>
    <row r="75" ht="36" hidden="1" customHeight="1" spans="1:7">
      <c r="A75" s="444">
        <v>2010705</v>
      </c>
      <c r="B75" s="310" t="s">
        <v>183</v>
      </c>
      <c r="C75" s="346"/>
      <c r="D75" s="346"/>
      <c r="E75" s="309" t="str">
        <f t="shared" si="5"/>
        <v/>
      </c>
      <c r="F75" s="277" t="str">
        <f t="shared" si="3"/>
        <v>否</v>
      </c>
      <c r="G75" s="155" t="str">
        <f t="shared" si="4"/>
        <v>项</v>
      </c>
    </row>
    <row r="76" ht="36" hidden="1" customHeight="1" spans="1:7">
      <c r="A76" s="444">
        <v>2010706</v>
      </c>
      <c r="B76" s="310" t="s">
        <v>184</v>
      </c>
      <c r="C76" s="346"/>
      <c r="D76" s="346"/>
      <c r="E76" s="309" t="str">
        <f t="shared" si="5"/>
        <v/>
      </c>
      <c r="F76" s="277" t="str">
        <f t="shared" si="3"/>
        <v>否</v>
      </c>
      <c r="G76" s="155" t="str">
        <f t="shared" si="4"/>
        <v>项</v>
      </c>
    </row>
    <row r="77" ht="36" hidden="1" customHeight="1" spans="1:7">
      <c r="A77" s="444">
        <v>2010707</v>
      </c>
      <c r="B77" s="310" t="s">
        <v>185</v>
      </c>
      <c r="C77" s="346"/>
      <c r="D77" s="346"/>
      <c r="E77" s="309" t="str">
        <f t="shared" si="5"/>
        <v/>
      </c>
      <c r="F77" s="277" t="str">
        <f t="shared" si="3"/>
        <v>否</v>
      </c>
      <c r="G77" s="155" t="str">
        <f t="shared" si="4"/>
        <v>项</v>
      </c>
    </row>
    <row r="78" ht="36" hidden="1" customHeight="1" spans="1:7">
      <c r="A78" s="444">
        <v>2010708</v>
      </c>
      <c r="B78" s="310" t="s">
        <v>186</v>
      </c>
      <c r="C78" s="346"/>
      <c r="D78" s="346"/>
      <c r="E78" s="309" t="str">
        <f t="shared" si="5"/>
        <v/>
      </c>
      <c r="F78" s="277" t="str">
        <f t="shared" si="3"/>
        <v>否</v>
      </c>
      <c r="G78" s="155" t="str">
        <f t="shared" si="4"/>
        <v>项</v>
      </c>
    </row>
    <row r="79" ht="36" hidden="1" customHeight="1" spans="1:7">
      <c r="A79" s="444">
        <v>2010709</v>
      </c>
      <c r="B79" s="310" t="s">
        <v>178</v>
      </c>
      <c r="C79" s="346">
        <v>0</v>
      </c>
      <c r="D79" s="346">
        <v>0</v>
      </c>
      <c r="E79" s="309" t="str">
        <f t="shared" si="5"/>
        <v/>
      </c>
      <c r="F79" s="277" t="str">
        <f t="shared" si="3"/>
        <v>否</v>
      </c>
      <c r="G79" s="155" t="str">
        <f t="shared" si="4"/>
        <v>项</v>
      </c>
    </row>
    <row r="80" ht="36" hidden="1" customHeight="1" spans="1:7">
      <c r="A80" s="447">
        <v>2010710</v>
      </c>
      <c r="B80" s="310" t="s">
        <v>187</v>
      </c>
      <c r="C80" s="346">
        <v>0</v>
      </c>
      <c r="D80" s="346">
        <v>0</v>
      </c>
      <c r="E80" s="309" t="str">
        <f t="shared" si="5"/>
        <v/>
      </c>
      <c r="F80" s="277" t="str">
        <f t="shared" si="3"/>
        <v>否</v>
      </c>
      <c r="G80" s="155" t="str">
        <f t="shared" si="4"/>
        <v>项</v>
      </c>
    </row>
    <row r="81" ht="36" hidden="1" customHeight="1" spans="1:7">
      <c r="A81" s="444">
        <v>2010750</v>
      </c>
      <c r="B81" s="310" t="s">
        <v>146</v>
      </c>
      <c r="C81" s="346">
        <v>0</v>
      </c>
      <c r="D81" s="346">
        <v>0</v>
      </c>
      <c r="E81" s="309" t="str">
        <f t="shared" si="5"/>
        <v/>
      </c>
      <c r="F81" s="277" t="str">
        <f t="shared" si="3"/>
        <v>否</v>
      </c>
      <c r="G81" s="155" t="str">
        <f t="shared" si="4"/>
        <v>项</v>
      </c>
    </row>
    <row r="82" ht="36" customHeight="1" spans="1:7">
      <c r="A82" s="444">
        <v>2010799</v>
      </c>
      <c r="B82" s="310" t="s">
        <v>188</v>
      </c>
      <c r="C82" s="346">
        <v>150</v>
      </c>
      <c r="D82" s="346">
        <v>150</v>
      </c>
      <c r="E82" s="309">
        <f t="shared" si="5"/>
        <v>0</v>
      </c>
      <c r="F82" s="277" t="str">
        <f t="shared" si="3"/>
        <v>是</v>
      </c>
      <c r="G82" s="155" t="str">
        <f t="shared" si="4"/>
        <v>项</v>
      </c>
    </row>
    <row r="83" ht="36" hidden="1" customHeight="1" spans="1:7">
      <c r="A83" s="445">
        <v>20108</v>
      </c>
      <c r="B83" s="302" t="s">
        <v>189</v>
      </c>
      <c r="C83" s="342">
        <f>SUM(C84:C91)</f>
        <v>0</v>
      </c>
      <c r="D83" s="342">
        <f>SUM(D84:D91)</f>
        <v>0</v>
      </c>
      <c r="E83" s="304" t="str">
        <f t="shared" si="5"/>
        <v/>
      </c>
      <c r="F83" s="277" t="str">
        <f t="shared" si="3"/>
        <v>否</v>
      </c>
      <c r="G83" s="155" t="str">
        <f t="shared" si="4"/>
        <v>款</v>
      </c>
    </row>
    <row r="84" ht="36" hidden="1" customHeight="1" spans="1:7">
      <c r="A84" s="444">
        <v>2010801</v>
      </c>
      <c r="B84" s="310" t="s">
        <v>137</v>
      </c>
      <c r="C84" s="346">
        <v>0</v>
      </c>
      <c r="D84" s="346">
        <v>0</v>
      </c>
      <c r="E84" s="309" t="str">
        <f t="shared" si="5"/>
        <v/>
      </c>
      <c r="F84" s="277" t="str">
        <f t="shared" si="3"/>
        <v>否</v>
      </c>
      <c r="G84" s="155" t="str">
        <f t="shared" si="4"/>
        <v>项</v>
      </c>
    </row>
    <row r="85" ht="36" hidden="1" customHeight="1" spans="1:7">
      <c r="A85" s="444">
        <v>2010802</v>
      </c>
      <c r="B85" s="310" t="s">
        <v>138</v>
      </c>
      <c r="C85" s="346">
        <v>0</v>
      </c>
      <c r="D85" s="346">
        <v>0</v>
      </c>
      <c r="E85" s="309" t="str">
        <f t="shared" si="5"/>
        <v/>
      </c>
      <c r="F85" s="277" t="str">
        <f t="shared" si="3"/>
        <v>否</v>
      </c>
      <c r="G85" s="155" t="str">
        <f t="shared" si="4"/>
        <v>项</v>
      </c>
    </row>
    <row r="86" ht="36" hidden="1" customHeight="1" spans="1:7">
      <c r="A86" s="444">
        <v>2010803</v>
      </c>
      <c r="B86" s="310" t="s">
        <v>139</v>
      </c>
      <c r="C86" s="346">
        <v>0</v>
      </c>
      <c r="D86" s="346">
        <v>0</v>
      </c>
      <c r="E86" s="309" t="str">
        <f t="shared" si="5"/>
        <v/>
      </c>
      <c r="F86" s="277" t="str">
        <f t="shared" si="3"/>
        <v>否</v>
      </c>
      <c r="G86" s="155" t="str">
        <f t="shared" si="4"/>
        <v>项</v>
      </c>
    </row>
    <row r="87" ht="36" hidden="1" customHeight="1" spans="1:7">
      <c r="A87" s="444">
        <v>2010804</v>
      </c>
      <c r="B87" s="310" t="s">
        <v>190</v>
      </c>
      <c r="C87" s="346">
        <v>0</v>
      </c>
      <c r="D87" s="346">
        <v>0</v>
      </c>
      <c r="E87" s="309" t="str">
        <f t="shared" si="5"/>
        <v/>
      </c>
      <c r="F87" s="277" t="str">
        <f t="shared" si="3"/>
        <v>否</v>
      </c>
      <c r="G87" s="155" t="str">
        <f t="shared" si="4"/>
        <v>项</v>
      </c>
    </row>
    <row r="88" ht="36" hidden="1" customHeight="1" spans="1:7">
      <c r="A88" s="444">
        <v>2010805</v>
      </c>
      <c r="B88" s="310" t="s">
        <v>191</v>
      </c>
      <c r="C88" s="346">
        <v>0</v>
      </c>
      <c r="D88" s="346">
        <v>0</v>
      </c>
      <c r="E88" s="309" t="str">
        <f t="shared" si="5"/>
        <v/>
      </c>
      <c r="F88" s="277" t="str">
        <f t="shared" si="3"/>
        <v>否</v>
      </c>
      <c r="G88" s="155" t="str">
        <f t="shared" si="4"/>
        <v>项</v>
      </c>
    </row>
    <row r="89" ht="36" hidden="1" customHeight="1" spans="1:7">
      <c r="A89" s="444">
        <v>2010806</v>
      </c>
      <c r="B89" s="310" t="s">
        <v>178</v>
      </c>
      <c r="C89" s="346">
        <v>0</v>
      </c>
      <c r="D89" s="346">
        <v>0</v>
      </c>
      <c r="E89" s="309" t="str">
        <f t="shared" si="5"/>
        <v/>
      </c>
      <c r="F89" s="277" t="str">
        <f t="shared" si="3"/>
        <v>否</v>
      </c>
      <c r="G89" s="155" t="str">
        <f t="shared" si="4"/>
        <v>项</v>
      </c>
    </row>
    <row r="90" ht="36" hidden="1" customHeight="1" spans="1:7">
      <c r="A90" s="444">
        <v>2010850</v>
      </c>
      <c r="B90" s="310" t="s">
        <v>146</v>
      </c>
      <c r="C90" s="346">
        <v>0</v>
      </c>
      <c r="D90" s="346">
        <v>0</v>
      </c>
      <c r="E90" s="309" t="str">
        <f t="shared" si="5"/>
        <v/>
      </c>
      <c r="F90" s="277" t="str">
        <f t="shared" si="3"/>
        <v>否</v>
      </c>
      <c r="G90" s="155" t="str">
        <f t="shared" si="4"/>
        <v>项</v>
      </c>
    </row>
    <row r="91" ht="36" hidden="1" customHeight="1" spans="1:7">
      <c r="A91" s="444">
        <v>2010899</v>
      </c>
      <c r="B91" s="310" t="s">
        <v>192</v>
      </c>
      <c r="C91" s="346">
        <v>0</v>
      </c>
      <c r="D91" s="346">
        <v>0</v>
      </c>
      <c r="E91" s="309" t="str">
        <f t="shared" si="5"/>
        <v/>
      </c>
      <c r="F91" s="277" t="str">
        <f t="shared" si="3"/>
        <v>否</v>
      </c>
      <c r="G91" s="155" t="str">
        <f t="shared" si="4"/>
        <v>项</v>
      </c>
    </row>
    <row r="92" ht="36" hidden="1" customHeight="1" spans="1:7">
      <c r="A92" s="445">
        <v>20109</v>
      </c>
      <c r="B92" s="302" t="s">
        <v>193</v>
      </c>
      <c r="C92" s="342">
        <f>SUM(C93:C104)</f>
        <v>0</v>
      </c>
      <c r="D92" s="342">
        <f>SUM(D93:D104)</f>
        <v>0</v>
      </c>
      <c r="E92" s="304"/>
      <c r="F92" s="277" t="str">
        <f t="shared" si="3"/>
        <v>否</v>
      </c>
      <c r="G92" s="155" t="str">
        <f t="shared" si="4"/>
        <v>款</v>
      </c>
    </row>
    <row r="93" ht="36" hidden="1" customHeight="1" spans="1:7">
      <c r="A93" s="444">
        <v>2010901</v>
      </c>
      <c r="B93" s="310" t="s">
        <v>137</v>
      </c>
      <c r="C93" s="346">
        <v>0</v>
      </c>
      <c r="D93" s="346">
        <v>0</v>
      </c>
      <c r="E93" s="309"/>
      <c r="F93" s="277" t="str">
        <f t="shared" si="3"/>
        <v>否</v>
      </c>
      <c r="G93" s="155" t="str">
        <f t="shared" si="4"/>
        <v>项</v>
      </c>
    </row>
    <row r="94" ht="36" hidden="1" customHeight="1" spans="1:7">
      <c r="A94" s="444">
        <v>2010902</v>
      </c>
      <c r="B94" s="310" t="s">
        <v>138</v>
      </c>
      <c r="C94" s="346">
        <v>0</v>
      </c>
      <c r="D94" s="346">
        <v>0</v>
      </c>
      <c r="E94" s="309" t="str">
        <f t="shared" si="5"/>
        <v/>
      </c>
      <c r="F94" s="277" t="str">
        <f t="shared" si="3"/>
        <v>否</v>
      </c>
      <c r="G94" s="155" t="str">
        <f t="shared" si="4"/>
        <v>项</v>
      </c>
    </row>
    <row r="95" ht="36" hidden="1" customHeight="1" spans="1:7">
      <c r="A95" s="444">
        <v>2010903</v>
      </c>
      <c r="B95" s="310" t="s">
        <v>139</v>
      </c>
      <c r="C95" s="346">
        <v>0</v>
      </c>
      <c r="D95" s="346">
        <v>0</v>
      </c>
      <c r="E95" s="309" t="str">
        <f t="shared" si="5"/>
        <v/>
      </c>
      <c r="F95" s="277" t="str">
        <f t="shared" si="3"/>
        <v>否</v>
      </c>
      <c r="G95" s="155" t="str">
        <f t="shared" si="4"/>
        <v>项</v>
      </c>
    </row>
    <row r="96" ht="36" hidden="1" customHeight="1" spans="1:7">
      <c r="A96" s="444">
        <v>2010905</v>
      </c>
      <c r="B96" s="310" t="s">
        <v>194</v>
      </c>
      <c r="C96" s="346">
        <v>0</v>
      </c>
      <c r="D96" s="346">
        <v>0</v>
      </c>
      <c r="E96" s="309" t="str">
        <f t="shared" si="5"/>
        <v/>
      </c>
      <c r="F96" s="277" t="str">
        <f t="shared" si="3"/>
        <v>否</v>
      </c>
      <c r="G96" s="155" t="str">
        <f t="shared" si="4"/>
        <v>项</v>
      </c>
    </row>
    <row r="97" ht="36" hidden="1" customHeight="1" spans="1:7">
      <c r="A97" s="444">
        <v>2010907</v>
      </c>
      <c r="B97" s="310" t="s">
        <v>195</v>
      </c>
      <c r="C97" s="346">
        <v>0</v>
      </c>
      <c r="D97" s="346">
        <v>0</v>
      </c>
      <c r="E97" s="309" t="str">
        <f t="shared" si="5"/>
        <v/>
      </c>
      <c r="F97" s="277" t="str">
        <f t="shared" si="3"/>
        <v>否</v>
      </c>
      <c r="G97" s="155" t="str">
        <f t="shared" si="4"/>
        <v>项</v>
      </c>
    </row>
    <row r="98" ht="36" hidden="1" customHeight="1" spans="1:7">
      <c r="A98" s="444">
        <v>2010908</v>
      </c>
      <c r="B98" s="310" t="s">
        <v>178</v>
      </c>
      <c r="C98" s="346">
        <v>0</v>
      </c>
      <c r="D98" s="346">
        <v>0</v>
      </c>
      <c r="E98" s="309" t="str">
        <f t="shared" si="5"/>
        <v/>
      </c>
      <c r="F98" s="277" t="str">
        <f t="shared" si="3"/>
        <v>否</v>
      </c>
      <c r="G98" s="155" t="str">
        <f t="shared" si="4"/>
        <v>项</v>
      </c>
    </row>
    <row r="99" ht="36" hidden="1" customHeight="1" spans="1:7">
      <c r="A99" s="444">
        <v>2010909</v>
      </c>
      <c r="B99" s="310" t="s">
        <v>196</v>
      </c>
      <c r="C99" s="346">
        <v>0</v>
      </c>
      <c r="D99" s="346">
        <v>0</v>
      </c>
      <c r="E99" s="309" t="str">
        <f t="shared" si="5"/>
        <v/>
      </c>
      <c r="F99" s="277" t="str">
        <f t="shared" si="3"/>
        <v>否</v>
      </c>
      <c r="G99" s="155" t="str">
        <f t="shared" si="4"/>
        <v>项</v>
      </c>
    </row>
    <row r="100" ht="36" hidden="1" customHeight="1" spans="1:7">
      <c r="A100" s="444">
        <v>2010910</v>
      </c>
      <c r="B100" s="310" t="s">
        <v>197</v>
      </c>
      <c r="C100" s="346">
        <v>0</v>
      </c>
      <c r="D100" s="346">
        <v>0</v>
      </c>
      <c r="E100" s="309" t="str">
        <f t="shared" si="5"/>
        <v/>
      </c>
      <c r="F100" s="277" t="str">
        <f t="shared" si="3"/>
        <v>否</v>
      </c>
      <c r="G100" s="155" t="str">
        <f t="shared" si="4"/>
        <v>项</v>
      </c>
    </row>
    <row r="101" ht="36" hidden="1" customHeight="1" spans="1:7">
      <c r="A101" s="444">
        <v>2010911</v>
      </c>
      <c r="B101" s="310" t="s">
        <v>198</v>
      </c>
      <c r="C101" s="346">
        <v>0</v>
      </c>
      <c r="D101" s="346">
        <v>0</v>
      </c>
      <c r="E101" s="309" t="str">
        <f t="shared" si="5"/>
        <v/>
      </c>
      <c r="F101" s="277" t="str">
        <f t="shared" si="3"/>
        <v>否</v>
      </c>
      <c r="G101" s="155" t="str">
        <f t="shared" si="4"/>
        <v>项</v>
      </c>
    </row>
    <row r="102" ht="36" hidden="1" customHeight="1" spans="1:7">
      <c r="A102" s="444">
        <v>2010912</v>
      </c>
      <c r="B102" s="310" t="s">
        <v>199</v>
      </c>
      <c r="C102" s="346">
        <v>0</v>
      </c>
      <c r="D102" s="346">
        <v>0</v>
      </c>
      <c r="E102" s="309" t="str">
        <f t="shared" si="5"/>
        <v/>
      </c>
      <c r="F102" s="277" t="str">
        <f t="shared" si="3"/>
        <v>否</v>
      </c>
      <c r="G102" s="155" t="str">
        <f t="shared" si="4"/>
        <v>项</v>
      </c>
    </row>
    <row r="103" ht="36" hidden="1" customHeight="1" spans="1:7">
      <c r="A103" s="444">
        <v>2010950</v>
      </c>
      <c r="B103" s="310" t="s">
        <v>146</v>
      </c>
      <c r="C103" s="346">
        <v>0</v>
      </c>
      <c r="D103" s="346">
        <v>0</v>
      </c>
      <c r="E103" s="309" t="str">
        <f t="shared" si="5"/>
        <v/>
      </c>
      <c r="F103" s="277" t="str">
        <f t="shared" si="3"/>
        <v>否</v>
      </c>
      <c r="G103" s="155" t="str">
        <f t="shared" si="4"/>
        <v>项</v>
      </c>
    </row>
    <row r="104" ht="36" hidden="1" customHeight="1" spans="1:7">
      <c r="A104" s="444">
        <v>2010999</v>
      </c>
      <c r="B104" s="310" t="s">
        <v>200</v>
      </c>
      <c r="C104" s="346">
        <v>0</v>
      </c>
      <c r="D104" s="346">
        <v>0</v>
      </c>
      <c r="E104" s="309" t="str">
        <f t="shared" si="5"/>
        <v/>
      </c>
      <c r="F104" s="277" t="str">
        <f t="shared" si="3"/>
        <v>否</v>
      </c>
      <c r="G104" s="155" t="str">
        <f t="shared" si="4"/>
        <v>项</v>
      </c>
    </row>
    <row r="105" ht="36" hidden="1" customHeight="1" spans="1:7">
      <c r="A105" s="445">
        <v>20110</v>
      </c>
      <c r="B105" s="302" t="s">
        <v>201</v>
      </c>
      <c r="C105" s="342">
        <f>SUM(C106:C114)</f>
        <v>0</v>
      </c>
      <c r="D105" s="342">
        <f>SUM(D106:D114)</f>
        <v>0</v>
      </c>
      <c r="E105" s="304" t="str">
        <f t="shared" si="5"/>
        <v/>
      </c>
      <c r="F105" s="277" t="str">
        <f t="shared" si="3"/>
        <v>否</v>
      </c>
      <c r="G105" s="155" t="str">
        <f t="shared" si="4"/>
        <v>款</v>
      </c>
    </row>
    <row r="106" ht="36" hidden="1" customHeight="1" spans="1:7">
      <c r="A106" s="444">
        <v>2011001</v>
      </c>
      <c r="B106" s="310" t="s">
        <v>137</v>
      </c>
      <c r="C106" s="346"/>
      <c r="D106" s="346"/>
      <c r="E106" s="309" t="str">
        <f t="shared" si="5"/>
        <v/>
      </c>
      <c r="F106" s="277" t="str">
        <f t="shared" si="3"/>
        <v>否</v>
      </c>
      <c r="G106" s="155" t="str">
        <f t="shared" si="4"/>
        <v>项</v>
      </c>
    </row>
    <row r="107" ht="36" hidden="1" customHeight="1" spans="1:7">
      <c r="A107" s="444">
        <v>2011002</v>
      </c>
      <c r="B107" s="310" t="s">
        <v>138</v>
      </c>
      <c r="C107" s="346"/>
      <c r="D107" s="346"/>
      <c r="E107" s="309" t="str">
        <f t="shared" si="5"/>
        <v/>
      </c>
      <c r="F107" s="277" t="str">
        <f t="shared" si="3"/>
        <v>否</v>
      </c>
      <c r="G107" s="155" t="str">
        <f t="shared" si="4"/>
        <v>项</v>
      </c>
    </row>
    <row r="108" ht="36" hidden="1" customHeight="1" spans="1:7">
      <c r="A108" s="444">
        <v>2011003</v>
      </c>
      <c r="B108" s="310" t="s">
        <v>139</v>
      </c>
      <c r="C108" s="346"/>
      <c r="D108" s="346"/>
      <c r="E108" s="309" t="str">
        <f t="shared" si="5"/>
        <v/>
      </c>
      <c r="F108" s="277" t="str">
        <f t="shared" si="3"/>
        <v>否</v>
      </c>
      <c r="G108" s="155" t="str">
        <f t="shared" si="4"/>
        <v>项</v>
      </c>
    </row>
    <row r="109" ht="36" hidden="1" customHeight="1" spans="1:7">
      <c r="A109" s="444">
        <v>2011004</v>
      </c>
      <c r="B109" s="310" t="s">
        <v>202</v>
      </c>
      <c r="C109" s="346"/>
      <c r="D109" s="346"/>
      <c r="E109" s="309" t="str">
        <f t="shared" si="5"/>
        <v/>
      </c>
      <c r="F109" s="277" t="str">
        <f t="shared" si="3"/>
        <v>否</v>
      </c>
      <c r="G109" s="155" t="str">
        <f t="shared" si="4"/>
        <v>项</v>
      </c>
    </row>
    <row r="110" ht="36" hidden="1" customHeight="1" spans="1:7">
      <c r="A110" s="444">
        <v>2011005</v>
      </c>
      <c r="B110" s="310" t="s">
        <v>203</v>
      </c>
      <c r="C110" s="346"/>
      <c r="D110" s="346"/>
      <c r="E110" s="309" t="str">
        <f t="shared" si="5"/>
        <v/>
      </c>
      <c r="F110" s="277" t="str">
        <f t="shared" si="3"/>
        <v>否</v>
      </c>
      <c r="G110" s="155" t="str">
        <f t="shared" si="4"/>
        <v>项</v>
      </c>
    </row>
    <row r="111" ht="36" hidden="1" customHeight="1" spans="1:7">
      <c r="A111" s="444">
        <v>2011007</v>
      </c>
      <c r="B111" s="310" t="s">
        <v>204</v>
      </c>
      <c r="C111" s="346"/>
      <c r="D111" s="346"/>
      <c r="E111" s="309" t="str">
        <f t="shared" si="5"/>
        <v/>
      </c>
      <c r="F111" s="277" t="str">
        <f t="shared" si="3"/>
        <v>否</v>
      </c>
      <c r="G111" s="155" t="str">
        <f t="shared" si="4"/>
        <v>项</v>
      </c>
    </row>
    <row r="112" ht="36" hidden="1" customHeight="1" spans="1:7">
      <c r="A112" s="444">
        <v>2011008</v>
      </c>
      <c r="B112" s="310" t="s">
        <v>205</v>
      </c>
      <c r="C112" s="346"/>
      <c r="D112" s="346"/>
      <c r="E112" s="309" t="str">
        <f t="shared" si="5"/>
        <v/>
      </c>
      <c r="F112" s="277" t="str">
        <f t="shared" si="3"/>
        <v>否</v>
      </c>
      <c r="G112" s="155" t="str">
        <f t="shared" si="4"/>
        <v>项</v>
      </c>
    </row>
    <row r="113" ht="36" hidden="1" customHeight="1" spans="1:7">
      <c r="A113" s="444">
        <v>2011050</v>
      </c>
      <c r="B113" s="310" t="s">
        <v>146</v>
      </c>
      <c r="C113" s="346"/>
      <c r="D113" s="346"/>
      <c r="E113" s="309" t="str">
        <f t="shared" si="5"/>
        <v/>
      </c>
      <c r="F113" s="277" t="str">
        <f t="shared" si="3"/>
        <v>否</v>
      </c>
      <c r="G113" s="155" t="str">
        <f t="shared" si="4"/>
        <v>项</v>
      </c>
    </row>
    <row r="114" ht="36" hidden="1" customHeight="1" spans="1:7">
      <c r="A114" s="444">
        <v>2011099</v>
      </c>
      <c r="B114" s="310" t="s">
        <v>206</v>
      </c>
      <c r="C114" s="346"/>
      <c r="D114" s="346"/>
      <c r="E114" s="309" t="str">
        <f t="shared" si="5"/>
        <v/>
      </c>
      <c r="F114" s="277" t="str">
        <f t="shared" si="3"/>
        <v>否</v>
      </c>
      <c r="G114" s="155" t="str">
        <f t="shared" si="4"/>
        <v>项</v>
      </c>
    </row>
    <row r="115" ht="36" customHeight="1" spans="1:7">
      <c r="A115" s="445">
        <v>20111</v>
      </c>
      <c r="B115" s="302" t="s">
        <v>207</v>
      </c>
      <c r="C115" s="342">
        <f>SUM(C116:C123)</f>
        <v>1457</v>
      </c>
      <c r="D115" s="342">
        <f>SUM(D116:D123)</f>
        <v>1152</v>
      </c>
      <c r="E115" s="304">
        <f t="shared" si="5"/>
        <v>-0.209</v>
      </c>
      <c r="F115" s="277" t="str">
        <f t="shared" si="3"/>
        <v>是</v>
      </c>
      <c r="G115" s="155" t="str">
        <f t="shared" si="4"/>
        <v>款</v>
      </c>
    </row>
    <row r="116" ht="36" customHeight="1" spans="1:7">
      <c r="A116" s="444">
        <v>2011101</v>
      </c>
      <c r="B116" s="310" t="s">
        <v>137</v>
      </c>
      <c r="C116" s="346">
        <v>1214</v>
      </c>
      <c r="D116" s="346">
        <v>1152</v>
      </c>
      <c r="E116" s="309">
        <f t="shared" si="5"/>
        <v>-0.051</v>
      </c>
      <c r="F116" s="277" t="str">
        <f t="shared" si="3"/>
        <v>是</v>
      </c>
      <c r="G116" s="155" t="str">
        <f t="shared" si="4"/>
        <v>项</v>
      </c>
    </row>
    <row r="117" ht="36" customHeight="1" spans="1:7">
      <c r="A117" s="444">
        <v>2011102</v>
      </c>
      <c r="B117" s="310" t="s">
        <v>138</v>
      </c>
      <c r="C117" s="346">
        <v>213</v>
      </c>
      <c r="D117" s="346">
        <v>0</v>
      </c>
      <c r="E117" s="309" t="str">
        <f t="shared" si="5"/>
        <v/>
      </c>
      <c r="F117" s="277" t="str">
        <f t="shared" si="3"/>
        <v>是</v>
      </c>
      <c r="G117" s="155" t="str">
        <f t="shared" si="4"/>
        <v>项</v>
      </c>
    </row>
    <row r="118" ht="36" hidden="1" customHeight="1" spans="1:7">
      <c r="A118" s="444">
        <v>2011103</v>
      </c>
      <c r="B118" s="310" t="s">
        <v>139</v>
      </c>
      <c r="C118" s="346">
        <v>0</v>
      </c>
      <c r="D118" s="346">
        <v>0</v>
      </c>
      <c r="E118" s="309" t="str">
        <f t="shared" si="5"/>
        <v/>
      </c>
      <c r="F118" s="277" t="str">
        <f t="shared" si="3"/>
        <v>否</v>
      </c>
      <c r="G118" s="155" t="str">
        <f t="shared" si="4"/>
        <v>项</v>
      </c>
    </row>
    <row r="119" ht="36" hidden="1" customHeight="1" spans="1:7">
      <c r="A119" s="444">
        <v>2011104</v>
      </c>
      <c r="B119" s="310" t="s">
        <v>208</v>
      </c>
      <c r="C119" s="346">
        <v>0</v>
      </c>
      <c r="D119" s="346">
        <v>0</v>
      </c>
      <c r="E119" s="309" t="str">
        <f t="shared" si="5"/>
        <v/>
      </c>
      <c r="F119" s="277" t="str">
        <f t="shared" si="3"/>
        <v>否</v>
      </c>
      <c r="G119" s="155" t="str">
        <f t="shared" si="4"/>
        <v>项</v>
      </c>
    </row>
    <row r="120" ht="36" hidden="1" customHeight="1" spans="1:7">
      <c r="A120" s="444">
        <v>2011105</v>
      </c>
      <c r="B120" s="310" t="s">
        <v>209</v>
      </c>
      <c r="C120" s="346">
        <v>0</v>
      </c>
      <c r="D120" s="346">
        <v>0</v>
      </c>
      <c r="E120" s="309" t="str">
        <f t="shared" si="5"/>
        <v/>
      </c>
      <c r="F120" s="277" t="str">
        <f t="shared" si="3"/>
        <v>否</v>
      </c>
      <c r="G120" s="155" t="str">
        <f t="shared" si="4"/>
        <v>项</v>
      </c>
    </row>
    <row r="121" ht="36" hidden="1" customHeight="1" spans="1:7">
      <c r="A121" s="444">
        <v>2011106</v>
      </c>
      <c r="B121" s="310" t="s">
        <v>210</v>
      </c>
      <c r="C121" s="346">
        <v>0</v>
      </c>
      <c r="D121" s="346">
        <v>0</v>
      </c>
      <c r="E121" s="309" t="str">
        <f t="shared" si="5"/>
        <v/>
      </c>
      <c r="F121" s="277" t="str">
        <f t="shared" si="3"/>
        <v>否</v>
      </c>
      <c r="G121" s="155" t="str">
        <f t="shared" si="4"/>
        <v>项</v>
      </c>
    </row>
    <row r="122" ht="36" hidden="1" customHeight="1" spans="1:7">
      <c r="A122" s="444">
        <v>2011150</v>
      </c>
      <c r="B122" s="310" t="s">
        <v>146</v>
      </c>
      <c r="C122" s="346">
        <v>0</v>
      </c>
      <c r="D122" s="346">
        <v>0</v>
      </c>
      <c r="E122" s="309" t="str">
        <f t="shared" si="5"/>
        <v/>
      </c>
      <c r="F122" s="277" t="str">
        <f t="shared" si="3"/>
        <v>否</v>
      </c>
      <c r="G122" s="155" t="str">
        <f t="shared" si="4"/>
        <v>项</v>
      </c>
    </row>
    <row r="123" ht="36" customHeight="1" spans="1:7">
      <c r="A123" s="444">
        <v>2011199</v>
      </c>
      <c r="B123" s="310" t="s">
        <v>211</v>
      </c>
      <c r="C123" s="346">
        <v>30</v>
      </c>
      <c r="D123" s="346">
        <v>0</v>
      </c>
      <c r="E123" s="309" t="str">
        <f t="shared" si="5"/>
        <v/>
      </c>
      <c r="F123" s="277" t="str">
        <f t="shared" si="3"/>
        <v>是</v>
      </c>
      <c r="G123" s="155" t="str">
        <f t="shared" si="4"/>
        <v>项</v>
      </c>
    </row>
    <row r="124" ht="36" customHeight="1" spans="1:7">
      <c r="A124" s="445">
        <v>20113</v>
      </c>
      <c r="B124" s="302" t="s">
        <v>212</v>
      </c>
      <c r="C124" s="342">
        <f>SUM(C125:C134)</f>
        <v>990</v>
      </c>
      <c r="D124" s="342">
        <f>SUM(D125:D134)</f>
        <v>400</v>
      </c>
      <c r="E124" s="304">
        <f t="shared" si="5"/>
        <v>-0.596</v>
      </c>
      <c r="F124" s="277" t="str">
        <f t="shared" si="3"/>
        <v>是</v>
      </c>
      <c r="G124" s="155" t="str">
        <f t="shared" si="4"/>
        <v>款</v>
      </c>
    </row>
    <row r="125" ht="36" customHeight="1" spans="1:7">
      <c r="A125" s="444">
        <v>2011301</v>
      </c>
      <c r="B125" s="310" t="s">
        <v>137</v>
      </c>
      <c r="C125" s="346">
        <v>189</v>
      </c>
      <c r="D125" s="346">
        <v>399</v>
      </c>
      <c r="E125" s="309">
        <f t="shared" si="5"/>
        <v>1.111</v>
      </c>
      <c r="F125" s="277" t="str">
        <f t="shared" si="3"/>
        <v>是</v>
      </c>
      <c r="G125" s="155" t="str">
        <f t="shared" si="4"/>
        <v>项</v>
      </c>
    </row>
    <row r="126" ht="36" customHeight="1" spans="1:7">
      <c r="A126" s="444">
        <v>2011302</v>
      </c>
      <c r="B126" s="310" t="s">
        <v>138</v>
      </c>
      <c r="C126" s="346">
        <v>1</v>
      </c>
      <c r="D126" s="346">
        <v>1</v>
      </c>
      <c r="E126" s="309">
        <f t="shared" si="5"/>
        <v>0</v>
      </c>
      <c r="F126" s="277" t="str">
        <f t="shared" si="3"/>
        <v>是</v>
      </c>
      <c r="G126" s="155" t="str">
        <f t="shared" si="4"/>
        <v>项</v>
      </c>
    </row>
    <row r="127" ht="36" hidden="1" customHeight="1" spans="1:7">
      <c r="A127" s="444">
        <v>2011303</v>
      </c>
      <c r="B127" s="310" t="s">
        <v>139</v>
      </c>
      <c r="C127" s="346">
        <v>0</v>
      </c>
      <c r="D127" s="346">
        <v>0</v>
      </c>
      <c r="E127" s="309" t="str">
        <f t="shared" si="5"/>
        <v/>
      </c>
      <c r="F127" s="277" t="str">
        <f t="shared" si="3"/>
        <v>否</v>
      </c>
      <c r="G127" s="155" t="str">
        <f t="shared" si="4"/>
        <v>项</v>
      </c>
    </row>
    <row r="128" ht="36" hidden="1" customHeight="1" spans="1:7">
      <c r="A128" s="444">
        <v>2011304</v>
      </c>
      <c r="B128" s="310" t="s">
        <v>213</v>
      </c>
      <c r="C128" s="346">
        <v>0</v>
      </c>
      <c r="D128" s="346">
        <v>0</v>
      </c>
      <c r="E128" s="309" t="str">
        <f t="shared" si="5"/>
        <v/>
      </c>
      <c r="F128" s="277" t="str">
        <f t="shared" si="3"/>
        <v>否</v>
      </c>
      <c r="G128" s="155" t="str">
        <f t="shared" si="4"/>
        <v>项</v>
      </c>
    </row>
    <row r="129" ht="36" hidden="1" customHeight="1" spans="1:7">
      <c r="A129" s="444">
        <v>2011305</v>
      </c>
      <c r="B129" s="310" t="s">
        <v>214</v>
      </c>
      <c r="C129" s="346">
        <v>0</v>
      </c>
      <c r="D129" s="346">
        <v>0</v>
      </c>
      <c r="E129" s="309" t="str">
        <f t="shared" si="5"/>
        <v/>
      </c>
      <c r="F129" s="277" t="str">
        <f t="shared" si="3"/>
        <v>否</v>
      </c>
      <c r="G129" s="155" t="str">
        <f t="shared" si="4"/>
        <v>项</v>
      </c>
    </row>
    <row r="130" ht="36" hidden="1" customHeight="1" spans="1:7">
      <c r="A130" s="444">
        <v>2011306</v>
      </c>
      <c r="B130" s="310" t="s">
        <v>215</v>
      </c>
      <c r="C130" s="346">
        <v>0</v>
      </c>
      <c r="D130" s="346">
        <v>0</v>
      </c>
      <c r="E130" s="309" t="str">
        <f t="shared" si="5"/>
        <v/>
      </c>
      <c r="F130" s="277" t="str">
        <f t="shared" si="3"/>
        <v>否</v>
      </c>
      <c r="G130" s="155" t="str">
        <f t="shared" si="4"/>
        <v>项</v>
      </c>
    </row>
    <row r="131" ht="36" hidden="1" customHeight="1" spans="1:7">
      <c r="A131" s="444">
        <v>2011307</v>
      </c>
      <c r="B131" s="310" t="s">
        <v>216</v>
      </c>
      <c r="C131" s="346">
        <v>0</v>
      </c>
      <c r="D131" s="346">
        <v>0</v>
      </c>
      <c r="E131" s="309" t="str">
        <f t="shared" si="5"/>
        <v/>
      </c>
      <c r="F131" s="277" t="str">
        <f t="shared" si="3"/>
        <v>否</v>
      </c>
      <c r="G131" s="155" t="str">
        <f t="shared" si="4"/>
        <v>项</v>
      </c>
    </row>
    <row r="132" ht="36" customHeight="1" spans="1:7">
      <c r="A132" s="444">
        <v>2011308</v>
      </c>
      <c r="B132" s="310" t="s">
        <v>217</v>
      </c>
      <c r="C132" s="346">
        <v>800</v>
      </c>
      <c r="D132" s="346">
        <v>0</v>
      </c>
      <c r="E132" s="309" t="str">
        <f t="shared" si="5"/>
        <v/>
      </c>
      <c r="F132" s="277" t="str">
        <f t="shared" ref="F132:F195" si="6">IF(LEN(A132)=3,"是",IF(B132&lt;&gt;"",IF(SUM(C132:D132)&lt;&gt;0,"是","否"),"是"))</f>
        <v>是</v>
      </c>
      <c r="G132" s="155" t="str">
        <f t="shared" ref="G132:G195" si="7">IF(LEN(A132)=3,"类",IF(LEN(A132)=5,"款","项"))</f>
        <v>项</v>
      </c>
    </row>
    <row r="133" ht="36" hidden="1" customHeight="1" spans="1:7">
      <c r="A133" s="444">
        <v>2011350</v>
      </c>
      <c r="B133" s="310" t="s">
        <v>146</v>
      </c>
      <c r="C133" s="346">
        <v>0</v>
      </c>
      <c r="D133" s="346">
        <v>0</v>
      </c>
      <c r="E133" s="309" t="str">
        <f t="shared" ref="E133:E195" si="8">IF(D133&gt;0,D133/C133-1,IF(C133&lt;0,-(D133/C133-1),""))</f>
        <v/>
      </c>
      <c r="F133" s="277" t="str">
        <f t="shared" si="6"/>
        <v>否</v>
      </c>
      <c r="G133" s="155" t="str">
        <f t="shared" si="7"/>
        <v>项</v>
      </c>
    </row>
    <row r="134" ht="36" hidden="1" customHeight="1" spans="1:7">
      <c r="A134" s="444">
        <v>2011399</v>
      </c>
      <c r="B134" s="310" t="s">
        <v>218</v>
      </c>
      <c r="C134" s="346">
        <v>0</v>
      </c>
      <c r="D134" s="346">
        <v>0</v>
      </c>
      <c r="E134" s="309" t="str">
        <f t="shared" si="8"/>
        <v/>
      </c>
      <c r="F134" s="277" t="str">
        <f t="shared" si="6"/>
        <v>否</v>
      </c>
      <c r="G134" s="155" t="str">
        <f t="shared" si="7"/>
        <v>项</v>
      </c>
    </row>
    <row r="135" ht="36" hidden="1" customHeight="1" spans="1:7">
      <c r="A135" s="445">
        <v>20114</v>
      </c>
      <c r="B135" s="302" t="s">
        <v>219</v>
      </c>
      <c r="C135" s="342">
        <f>SUM(C136:C147)</f>
        <v>0</v>
      </c>
      <c r="D135" s="342">
        <f>SUM(D136:D147)</f>
        <v>0</v>
      </c>
      <c r="E135" s="304" t="str">
        <f t="shared" si="8"/>
        <v/>
      </c>
      <c r="F135" s="277" t="str">
        <f t="shared" si="6"/>
        <v>否</v>
      </c>
      <c r="G135" s="155" t="str">
        <f t="shared" si="7"/>
        <v>款</v>
      </c>
    </row>
    <row r="136" ht="36" hidden="1" customHeight="1" spans="1:7">
      <c r="A136" s="444">
        <v>2011401</v>
      </c>
      <c r="B136" s="310" t="s">
        <v>137</v>
      </c>
      <c r="C136" s="346">
        <v>0</v>
      </c>
      <c r="D136" s="346">
        <v>0</v>
      </c>
      <c r="E136" s="309" t="str">
        <f t="shared" si="8"/>
        <v/>
      </c>
      <c r="F136" s="277" t="str">
        <f t="shared" si="6"/>
        <v>否</v>
      </c>
      <c r="G136" s="155" t="str">
        <f t="shared" si="7"/>
        <v>项</v>
      </c>
    </row>
    <row r="137" ht="36" hidden="1" customHeight="1" spans="1:7">
      <c r="A137" s="444">
        <v>2011402</v>
      </c>
      <c r="B137" s="310" t="s">
        <v>138</v>
      </c>
      <c r="C137" s="346">
        <v>0</v>
      </c>
      <c r="D137" s="346">
        <v>0</v>
      </c>
      <c r="E137" s="309" t="str">
        <f t="shared" si="8"/>
        <v/>
      </c>
      <c r="F137" s="277" t="str">
        <f t="shared" si="6"/>
        <v>否</v>
      </c>
      <c r="G137" s="155" t="str">
        <f t="shared" si="7"/>
        <v>项</v>
      </c>
    </row>
    <row r="138" ht="36" hidden="1" customHeight="1" spans="1:7">
      <c r="A138" s="444">
        <v>2011403</v>
      </c>
      <c r="B138" s="310" t="s">
        <v>139</v>
      </c>
      <c r="C138" s="346">
        <v>0</v>
      </c>
      <c r="D138" s="346">
        <v>0</v>
      </c>
      <c r="E138" s="309" t="str">
        <f t="shared" si="8"/>
        <v/>
      </c>
      <c r="F138" s="277" t="str">
        <f t="shared" si="6"/>
        <v>否</v>
      </c>
      <c r="G138" s="155" t="str">
        <f t="shared" si="7"/>
        <v>项</v>
      </c>
    </row>
    <row r="139" ht="36" hidden="1" customHeight="1" spans="1:7">
      <c r="A139" s="444">
        <v>2011404</v>
      </c>
      <c r="B139" s="310" t="s">
        <v>220</v>
      </c>
      <c r="C139" s="346">
        <v>0</v>
      </c>
      <c r="D139" s="346">
        <v>0</v>
      </c>
      <c r="E139" s="309" t="str">
        <f t="shared" si="8"/>
        <v/>
      </c>
      <c r="F139" s="277" t="str">
        <f t="shared" si="6"/>
        <v>否</v>
      </c>
      <c r="G139" s="155" t="str">
        <f t="shared" si="7"/>
        <v>项</v>
      </c>
    </row>
    <row r="140" ht="36" hidden="1" customHeight="1" spans="1:7">
      <c r="A140" s="444">
        <v>2011405</v>
      </c>
      <c r="B140" s="310" t="s">
        <v>221</v>
      </c>
      <c r="C140" s="346">
        <v>0</v>
      </c>
      <c r="D140" s="346">
        <v>0</v>
      </c>
      <c r="E140" s="309" t="str">
        <f t="shared" si="8"/>
        <v/>
      </c>
      <c r="F140" s="277" t="str">
        <f t="shared" si="6"/>
        <v>否</v>
      </c>
      <c r="G140" s="155" t="str">
        <f t="shared" si="7"/>
        <v>项</v>
      </c>
    </row>
    <row r="141" ht="36" hidden="1" customHeight="1" spans="1:7">
      <c r="A141" s="444">
        <v>2011406</v>
      </c>
      <c r="B141" s="310" t="s">
        <v>222</v>
      </c>
      <c r="C141" s="346"/>
      <c r="D141" s="346"/>
      <c r="E141" s="309" t="str">
        <f t="shared" si="8"/>
        <v/>
      </c>
      <c r="F141" s="277" t="str">
        <f t="shared" si="6"/>
        <v>否</v>
      </c>
      <c r="G141" s="155" t="str">
        <f t="shared" si="7"/>
        <v>项</v>
      </c>
    </row>
    <row r="142" ht="36" hidden="1" customHeight="1" spans="1:7">
      <c r="A142" s="444">
        <v>2011408</v>
      </c>
      <c r="B142" s="310" t="s">
        <v>223</v>
      </c>
      <c r="C142" s="346">
        <v>0</v>
      </c>
      <c r="D142" s="346">
        <v>0</v>
      </c>
      <c r="E142" s="309" t="str">
        <f t="shared" si="8"/>
        <v/>
      </c>
      <c r="F142" s="277" t="str">
        <f t="shared" si="6"/>
        <v>否</v>
      </c>
      <c r="G142" s="155" t="str">
        <f t="shared" si="7"/>
        <v>项</v>
      </c>
    </row>
    <row r="143" ht="36" hidden="1" customHeight="1" spans="1:7">
      <c r="A143" s="444">
        <v>2011409</v>
      </c>
      <c r="B143" s="310" t="s">
        <v>224</v>
      </c>
      <c r="C143" s="346">
        <v>0</v>
      </c>
      <c r="D143" s="346">
        <v>0</v>
      </c>
      <c r="E143" s="309"/>
      <c r="F143" s="277" t="str">
        <f t="shared" si="6"/>
        <v>否</v>
      </c>
      <c r="G143" s="155" t="str">
        <f t="shared" si="7"/>
        <v>项</v>
      </c>
    </row>
    <row r="144" ht="36" hidden="1" customHeight="1" spans="1:7">
      <c r="A144" s="444">
        <v>2011410</v>
      </c>
      <c r="B144" s="310" t="s">
        <v>225</v>
      </c>
      <c r="C144" s="346">
        <v>0</v>
      </c>
      <c r="D144" s="346">
        <v>0</v>
      </c>
      <c r="E144" s="309" t="str">
        <f t="shared" si="8"/>
        <v/>
      </c>
      <c r="F144" s="277" t="str">
        <f t="shared" si="6"/>
        <v>否</v>
      </c>
      <c r="G144" s="155" t="str">
        <f t="shared" si="7"/>
        <v>项</v>
      </c>
    </row>
    <row r="145" ht="36" hidden="1" customHeight="1" spans="1:7">
      <c r="A145" s="444">
        <v>2011411</v>
      </c>
      <c r="B145" s="310" t="s">
        <v>226</v>
      </c>
      <c r="C145" s="346">
        <v>0</v>
      </c>
      <c r="D145" s="346">
        <v>0</v>
      </c>
      <c r="E145" s="309" t="str">
        <f t="shared" si="8"/>
        <v/>
      </c>
      <c r="F145" s="277" t="str">
        <f t="shared" si="6"/>
        <v>否</v>
      </c>
      <c r="G145" s="155" t="str">
        <f t="shared" si="7"/>
        <v>项</v>
      </c>
    </row>
    <row r="146" ht="36" hidden="1" customHeight="1" spans="1:7">
      <c r="A146" s="444">
        <v>2011450</v>
      </c>
      <c r="B146" s="310" t="s">
        <v>146</v>
      </c>
      <c r="C146" s="346">
        <v>0</v>
      </c>
      <c r="D146" s="346">
        <v>0</v>
      </c>
      <c r="E146" s="309" t="str">
        <f t="shared" si="8"/>
        <v/>
      </c>
      <c r="F146" s="277" t="str">
        <f t="shared" si="6"/>
        <v>否</v>
      </c>
      <c r="G146" s="155" t="str">
        <f t="shared" si="7"/>
        <v>项</v>
      </c>
    </row>
    <row r="147" ht="36" hidden="1" customHeight="1" spans="1:7">
      <c r="A147" s="444">
        <v>2011499</v>
      </c>
      <c r="B147" s="310" t="s">
        <v>227</v>
      </c>
      <c r="C147" s="346">
        <v>0</v>
      </c>
      <c r="D147" s="346">
        <v>0</v>
      </c>
      <c r="E147" s="309" t="str">
        <f t="shared" si="8"/>
        <v/>
      </c>
      <c r="F147" s="277" t="str">
        <f t="shared" si="6"/>
        <v>否</v>
      </c>
      <c r="G147" s="155" t="str">
        <f t="shared" si="7"/>
        <v>项</v>
      </c>
    </row>
    <row r="148" ht="36" customHeight="1" spans="1:7">
      <c r="A148" s="445">
        <v>20123</v>
      </c>
      <c r="B148" s="302" t="s">
        <v>228</v>
      </c>
      <c r="C148" s="342">
        <f>SUM(C149:C154)</f>
        <v>260</v>
      </c>
      <c r="D148" s="342"/>
      <c r="E148" s="304" t="str">
        <f t="shared" si="8"/>
        <v/>
      </c>
      <c r="F148" s="277" t="str">
        <f t="shared" si="6"/>
        <v>是</v>
      </c>
      <c r="G148" s="155" t="str">
        <f t="shared" si="7"/>
        <v>款</v>
      </c>
    </row>
    <row r="149" ht="36" hidden="1" customHeight="1" spans="1:7">
      <c r="A149" s="444">
        <v>2012301</v>
      </c>
      <c r="B149" s="310" t="s">
        <v>137</v>
      </c>
      <c r="C149" s="346">
        <v>0</v>
      </c>
      <c r="D149" s="346">
        <v>0</v>
      </c>
      <c r="E149" s="309" t="str">
        <f t="shared" si="8"/>
        <v/>
      </c>
      <c r="F149" s="277" t="str">
        <f t="shared" si="6"/>
        <v>否</v>
      </c>
      <c r="G149" s="155" t="str">
        <f t="shared" si="7"/>
        <v>项</v>
      </c>
    </row>
    <row r="150" ht="36" hidden="1" customHeight="1" spans="1:7">
      <c r="A150" s="444">
        <v>2012302</v>
      </c>
      <c r="B150" s="310" t="s">
        <v>138</v>
      </c>
      <c r="C150" s="346">
        <v>0</v>
      </c>
      <c r="D150" s="346">
        <v>0</v>
      </c>
      <c r="E150" s="309"/>
      <c r="F150" s="277" t="str">
        <f t="shared" si="6"/>
        <v>否</v>
      </c>
      <c r="G150" s="155" t="str">
        <f t="shared" si="7"/>
        <v>项</v>
      </c>
    </row>
    <row r="151" ht="36" hidden="1" customHeight="1" spans="1:7">
      <c r="A151" s="444">
        <v>2012303</v>
      </c>
      <c r="B151" s="310" t="s">
        <v>139</v>
      </c>
      <c r="C151" s="346">
        <v>0</v>
      </c>
      <c r="D151" s="346">
        <v>0</v>
      </c>
      <c r="E151" s="309" t="str">
        <f t="shared" si="8"/>
        <v/>
      </c>
      <c r="F151" s="277" t="str">
        <f t="shared" si="6"/>
        <v>否</v>
      </c>
      <c r="G151" s="155" t="str">
        <f t="shared" si="7"/>
        <v>项</v>
      </c>
    </row>
    <row r="152" ht="36" customHeight="1" spans="1:7">
      <c r="A152" s="444">
        <v>2012304</v>
      </c>
      <c r="B152" s="310" t="s">
        <v>229</v>
      </c>
      <c r="C152" s="346">
        <v>200</v>
      </c>
      <c r="D152" s="346">
        <v>0</v>
      </c>
      <c r="E152" s="309" t="str">
        <f t="shared" si="8"/>
        <v/>
      </c>
      <c r="F152" s="277" t="str">
        <f t="shared" si="6"/>
        <v>是</v>
      </c>
      <c r="G152" s="155" t="str">
        <f t="shared" si="7"/>
        <v>项</v>
      </c>
    </row>
    <row r="153" ht="36" hidden="1" customHeight="1" spans="1:7">
      <c r="A153" s="444">
        <v>2012350</v>
      </c>
      <c r="B153" s="310" t="s">
        <v>146</v>
      </c>
      <c r="C153" s="346">
        <v>0</v>
      </c>
      <c r="D153" s="346">
        <v>0</v>
      </c>
      <c r="E153" s="309" t="str">
        <f t="shared" si="8"/>
        <v/>
      </c>
      <c r="F153" s="277" t="str">
        <f t="shared" si="6"/>
        <v>否</v>
      </c>
      <c r="G153" s="155" t="str">
        <f t="shared" si="7"/>
        <v>项</v>
      </c>
    </row>
    <row r="154" ht="36" customHeight="1" spans="1:7">
      <c r="A154" s="444">
        <v>2012399</v>
      </c>
      <c r="B154" s="310" t="s">
        <v>230</v>
      </c>
      <c r="C154" s="346">
        <v>60</v>
      </c>
      <c r="D154" s="346">
        <v>0</v>
      </c>
      <c r="E154" s="309"/>
      <c r="F154" s="277" t="str">
        <f t="shared" si="6"/>
        <v>是</v>
      </c>
      <c r="G154" s="155" t="str">
        <f t="shared" si="7"/>
        <v>项</v>
      </c>
    </row>
    <row r="155" ht="36" hidden="1" customHeight="1" spans="1:7">
      <c r="A155" s="445">
        <v>20125</v>
      </c>
      <c r="B155" s="302" t="s">
        <v>231</v>
      </c>
      <c r="C155" s="342">
        <f>SUM(C156:C162)</f>
        <v>0</v>
      </c>
      <c r="D155" s="342"/>
      <c r="E155" s="304" t="str">
        <f t="shared" si="8"/>
        <v/>
      </c>
      <c r="F155" s="277" t="str">
        <f t="shared" si="6"/>
        <v>否</v>
      </c>
      <c r="G155" s="155" t="str">
        <f t="shared" si="7"/>
        <v>款</v>
      </c>
    </row>
    <row r="156" ht="36" hidden="1" customHeight="1" spans="1:7">
      <c r="A156" s="444">
        <v>2012501</v>
      </c>
      <c r="B156" s="310" t="s">
        <v>137</v>
      </c>
      <c r="C156" s="346">
        <v>0</v>
      </c>
      <c r="D156" s="346">
        <v>0</v>
      </c>
      <c r="E156" s="309" t="str">
        <f t="shared" si="8"/>
        <v/>
      </c>
      <c r="F156" s="277" t="str">
        <f t="shared" si="6"/>
        <v>否</v>
      </c>
      <c r="G156" s="155" t="str">
        <f t="shared" si="7"/>
        <v>项</v>
      </c>
    </row>
    <row r="157" ht="36" hidden="1" customHeight="1" spans="1:7">
      <c r="A157" s="444">
        <v>2012502</v>
      </c>
      <c r="B157" s="310" t="s">
        <v>138</v>
      </c>
      <c r="C157" s="346">
        <v>0</v>
      </c>
      <c r="D157" s="346">
        <v>0</v>
      </c>
      <c r="E157" s="309" t="str">
        <f t="shared" si="8"/>
        <v/>
      </c>
      <c r="F157" s="277" t="str">
        <f t="shared" si="6"/>
        <v>否</v>
      </c>
      <c r="G157" s="155" t="str">
        <f t="shared" si="7"/>
        <v>项</v>
      </c>
    </row>
    <row r="158" ht="36" hidden="1" customHeight="1" spans="1:7">
      <c r="A158" s="444">
        <v>2012503</v>
      </c>
      <c r="B158" s="310" t="s">
        <v>139</v>
      </c>
      <c r="C158" s="346">
        <v>0</v>
      </c>
      <c r="D158" s="346">
        <v>0</v>
      </c>
      <c r="E158" s="309" t="str">
        <f t="shared" si="8"/>
        <v/>
      </c>
      <c r="F158" s="277" t="str">
        <f t="shared" si="6"/>
        <v>否</v>
      </c>
      <c r="G158" s="155" t="str">
        <f t="shared" si="7"/>
        <v>项</v>
      </c>
    </row>
    <row r="159" ht="36" hidden="1" customHeight="1" spans="1:7">
      <c r="A159" s="444">
        <v>2012504</v>
      </c>
      <c r="B159" s="310" t="s">
        <v>232</v>
      </c>
      <c r="C159" s="346">
        <v>0</v>
      </c>
      <c r="D159" s="346">
        <v>0</v>
      </c>
      <c r="E159" s="309" t="str">
        <f t="shared" si="8"/>
        <v/>
      </c>
      <c r="F159" s="277" t="str">
        <f t="shared" si="6"/>
        <v>否</v>
      </c>
      <c r="G159" s="155" t="str">
        <f t="shared" si="7"/>
        <v>项</v>
      </c>
    </row>
    <row r="160" ht="36" hidden="1" customHeight="1" spans="1:7">
      <c r="A160" s="444">
        <v>2012505</v>
      </c>
      <c r="B160" s="310" t="s">
        <v>233</v>
      </c>
      <c r="C160" s="346">
        <v>0</v>
      </c>
      <c r="D160" s="346">
        <v>0</v>
      </c>
      <c r="E160" s="309" t="str">
        <f t="shared" si="8"/>
        <v/>
      </c>
      <c r="F160" s="277" t="str">
        <f t="shared" si="6"/>
        <v>否</v>
      </c>
      <c r="G160" s="155" t="str">
        <f t="shared" si="7"/>
        <v>项</v>
      </c>
    </row>
    <row r="161" ht="36" hidden="1" customHeight="1" spans="1:7">
      <c r="A161" s="444">
        <v>2012550</v>
      </c>
      <c r="B161" s="310" t="s">
        <v>146</v>
      </c>
      <c r="C161" s="346">
        <v>0</v>
      </c>
      <c r="D161" s="346">
        <v>0</v>
      </c>
      <c r="E161" s="309" t="str">
        <f t="shared" si="8"/>
        <v/>
      </c>
      <c r="F161" s="277" t="str">
        <f t="shared" si="6"/>
        <v>否</v>
      </c>
      <c r="G161" s="155" t="str">
        <f t="shared" si="7"/>
        <v>项</v>
      </c>
    </row>
    <row r="162" ht="36" hidden="1" customHeight="1" spans="1:7">
      <c r="A162" s="444">
        <v>2012599</v>
      </c>
      <c r="B162" s="310" t="s">
        <v>234</v>
      </c>
      <c r="C162" s="346">
        <v>0</v>
      </c>
      <c r="D162" s="346">
        <v>0</v>
      </c>
      <c r="E162" s="309"/>
      <c r="F162" s="277" t="str">
        <f t="shared" si="6"/>
        <v>否</v>
      </c>
      <c r="G162" s="155" t="str">
        <f t="shared" si="7"/>
        <v>项</v>
      </c>
    </row>
    <row r="163" ht="36" customHeight="1" spans="1:7">
      <c r="A163" s="445">
        <v>20126</v>
      </c>
      <c r="B163" s="302" t="s">
        <v>235</v>
      </c>
      <c r="C163" s="342">
        <f>SUM(C164:C168)</f>
        <v>175</v>
      </c>
      <c r="D163" s="342">
        <f>SUM(D164:D168)</f>
        <v>86</v>
      </c>
      <c r="E163" s="304">
        <f t="shared" si="8"/>
        <v>-0.509</v>
      </c>
      <c r="F163" s="277" t="str">
        <f t="shared" si="6"/>
        <v>是</v>
      </c>
      <c r="G163" s="155" t="str">
        <f t="shared" si="7"/>
        <v>款</v>
      </c>
    </row>
    <row r="164" ht="36" customHeight="1" spans="1:7">
      <c r="A164" s="444">
        <v>2012601</v>
      </c>
      <c r="B164" s="310" t="s">
        <v>137</v>
      </c>
      <c r="C164" s="346">
        <v>75</v>
      </c>
      <c r="D164" s="346">
        <v>86</v>
      </c>
      <c r="E164" s="309">
        <f t="shared" si="8"/>
        <v>0.147</v>
      </c>
      <c r="F164" s="277" t="str">
        <f t="shared" si="6"/>
        <v>是</v>
      </c>
      <c r="G164" s="155" t="str">
        <f t="shared" si="7"/>
        <v>项</v>
      </c>
    </row>
    <row r="165" ht="36" hidden="1" customHeight="1" spans="1:7">
      <c r="A165" s="444">
        <v>2012602</v>
      </c>
      <c r="B165" s="310" t="s">
        <v>138</v>
      </c>
      <c r="C165" s="346">
        <v>0</v>
      </c>
      <c r="D165" s="346">
        <v>0</v>
      </c>
      <c r="E165" s="309" t="str">
        <f t="shared" si="8"/>
        <v/>
      </c>
      <c r="F165" s="277" t="str">
        <f t="shared" si="6"/>
        <v>否</v>
      </c>
      <c r="G165" s="155" t="str">
        <f t="shared" si="7"/>
        <v>项</v>
      </c>
    </row>
    <row r="166" ht="36" hidden="1" customHeight="1" spans="1:7">
      <c r="A166" s="444">
        <v>2012603</v>
      </c>
      <c r="B166" s="310" t="s">
        <v>139</v>
      </c>
      <c r="C166" s="346">
        <v>0</v>
      </c>
      <c r="D166" s="346">
        <v>0</v>
      </c>
      <c r="E166" s="309" t="str">
        <f t="shared" si="8"/>
        <v/>
      </c>
      <c r="F166" s="277" t="str">
        <f t="shared" si="6"/>
        <v>否</v>
      </c>
      <c r="G166" s="155" t="str">
        <f t="shared" si="7"/>
        <v>项</v>
      </c>
    </row>
    <row r="167" ht="36" customHeight="1" spans="1:7">
      <c r="A167" s="444">
        <v>2012604</v>
      </c>
      <c r="B167" s="310" t="s">
        <v>236</v>
      </c>
      <c r="C167" s="346">
        <v>100</v>
      </c>
      <c r="D167" s="346">
        <v>0</v>
      </c>
      <c r="E167" s="309" t="str">
        <f t="shared" si="8"/>
        <v/>
      </c>
      <c r="F167" s="277" t="str">
        <f t="shared" si="6"/>
        <v>是</v>
      </c>
      <c r="G167" s="155" t="str">
        <f t="shared" si="7"/>
        <v>项</v>
      </c>
    </row>
    <row r="168" ht="36" hidden="1" customHeight="1" spans="1:7">
      <c r="A168" s="444">
        <v>2012699</v>
      </c>
      <c r="B168" s="310" t="s">
        <v>237</v>
      </c>
      <c r="C168" s="346">
        <v>0</v>
      </c>
      <c r="D168" s="346">
        <v>0</v>
      </c>
      <c r="E168" s="309" t="str">
        <f t="shared" si="8"/>
        <v/>
      </c>
      <c r="F168" s="277" t="str">
        <f t="shared" si="6"/>
        <v>否</v>
      </c>
      <c r="G168" s="155" t="str">
        <f t="shared" si="7"/>
        <v>项</v>
      </c>
    </row>
    <row r="169" ht="36" customHeight="1" spans="1:7">
      <c r="A169" s="445">
        <v>20128</v>
      </c>
      <c r="B169" s="302" t="s">
        <v>238</v>
      </c>
      <c r="C169" s="342">
        <f>SUM(C170:C175)</f>
        <v>64</v>
      </c>
      <c r="D169" s="342">
        <f>SUM(D170:D175)</f>
        <v>57</v>
      </c>
      <c r="E169" s="304">
        <f t="shared" si="8"/>
        <v>-0.109</v>
      </c>
      <c r="F169" s="277" t="str">
        <f t="shared" si="6"/>
        <v>是</v>
      </c>
      <c r="G169" s="155" t="str">
        <f t="shared" si="7"/>
        <v>款</v>
      </c>
    </row>
    <row r="170" ht="36" customHeight="1" spans="1:7">
      <c r="A170" s="444">
        <v>2012801</v>
      </c>
      <c r="B170" s="310" t="s">
        <v>137</v>
      </c>
      <c r="C170" s="346">
        <v>61</v>
      </c>
      <c r="D170" s="346">
        <v>57</v>
      </c>
      <c r="E170" s="309">
        <f t="shared" si="8"/>
        <v>-0.066</v>
      </c>
      <c r="F170" s="277" t="str">
        <f t="shared" si="6"/>
        <v>是</v>
      </c>
      <c r="G170" s="155" t="str">
        <f t="shared" si="7"/>
        <v>项</v>
      </c>
    </row>
    <row r="171" ht="36" customHeight="1" spans="1:7">
      <c r="A171" s="444">
        <v>2012802</v>
      </c>
      <c r="B171" s="310" t="s">
        <v>138</v>
      </c>
      <c r="C171" s="346">
        <v>3</v>
      </c>
      <c r="D171" s="346">
        <v>0</v>
      </c>
      <c r="E171" s="309" t="str">
        <f t="shared" si="8"/>
        <v/>
      </c>
      <c r="F171" s="277" t="str">
        <f t="shared" si="6"/>
        <v>是</v>
      </c>
      <c r="G171" s="155" t="str">
        <f t="shared" si="7"/>
        <v>项</v>
      </c>
    </row>
    <row r="172" ht="36" hidden="1" customHeight="1" spans="1:7">
      <c r="A172" s="444">
        <v>2012803</v>
      </c>
      <c r="B172" s="310" t="s">
        <v>139</v>
      </c>
      <c r="C172" s="346">
        <v>0</v>
      </c>
      <c r="D172" s="346">
        <v>0</v>
      </c>
      <c r="E172" s="309" t="str">
        <f t="shared" si="8"/>
        <v/>
      </c>
      <c r="F172" s="277" t="str">
        <f t="shared" si="6"/>
        <v>否</v>
      </c>
      <c r="G172" s="155" t="str">
        <f t="shared" si="7"/>
        <v>项</v>
      </c>
    </row>
    <row r="173" ht="36" hidden="1" customHeight="1" spans="1:7">
      <c r="A173" s="444">
        <v>2012804</v>
      </c>
      <c r="B173" s="310" t="s">
        <v>151</v>
      </c>
      <c r="C173" s="346">
        <v>0</v>
      </c>
      <c r="D173" s="346">
        <v>0</v>
      </c>
      <c r="E173" s="309" t="str">
        <f t="shared" si="8"/>
        <v/>
      </c>
      <c r="F173" s="277" t="str">
        <f t="shared" si="6"/>
        <v>否</v>
      </c>
      <c r="G173" s="155" t="str">
        <f t="shared" si="7"/>
        <v>项</v>
      </c>
    </row>
    <row r="174" ht="36" hidden="1" customHeight="1" spans="1:7">
      <c r="A174" s="444">
        <v>2012850</v>
      </c>
      <c r="B174" s="310" t="s">
        <v>146</v>
      </c>
      <c r="C174" s="346">
        <v>0</v>
      </c>
      <c r="D174" s="346">
        <v>0</v>
      </c>
      <c r="E174" s="309" t="str">
        <f t="shared" si="8"/>
        <v/>
      </c>
      <c r="F174" s="277" t="str">
        <f t="shared" si="6"/>
        <v>否</v>
      </c>
      <c r="G174" s="155" t="str">
        <f t="shared" si="7"/>
        <v>项</v>
      </c>
    </row>
    <row r="175" ht="36" hidden="1" customHeight="1" spans="1:7">
      <c r="A175" s="444">
        <v>2012899</v>
      </c>
      <c r="B175" s="310" t="s">
        <v>239</v>
      </c>
      <c r="C175" s="346">
        <v>0</v>
      </c>
      <c r="D175" s="346">
        <v>0</v>
      </c>
      <c r="E175" s="309" t="str">
        <f t="shared" si="8"/>
        <v/>
      </c>
      <c r="F175" s="277" t="str">
        <f t="shared" si="6"/>
        <v>否</v>
      </c>
      <c r="G175" s="155" t="str">
        <f t="shared" si="7"/>
        <v>项</v>
      </c>
    </row>
    <row r="176" ht="36" customHeight="1" spans="1:7">
      <c r="A176" s="445">
        <v>20129</v>
      </c>
      <c r="B176" s="302" t="s">
        <v>240</v>
      </c>
      <c r="C176" s="342">
        <f>SUM(C177:C182)</f>
        <v>401</v>
      </c>
      <c r="D176" s="342">
        <f>SUM(D177:D182)</f>
        <v>378</v>
      </c>
      <c r="E176" s="304">
        <f t="shared" si="8"/>
        <v>-0.057</v>
      </c>
      <c r="F176" s="277" t="str">
        <f t="shared" si="6"/>
        <v>是</v>
      </c>
      <c r="G176" s="155" t="str">
        <f t="shared" si="7"/>
        <v>款</v>
      </c>
    </row>
    <row r="177" ht="36" customHeight="1" spans="1:7">
      <c r="A177" s="444">
        <v>2012901</v>
      </c>
      <c r="B177" s="310" t="s">
        <v>137</v>
      </c>
      <c r="C177" s="346">
        <v>271</v>
      </c>
      <c r="D177" s="346">
        <v>256</v>
      </c>
      <c r="E177" s="309">
        <f t="shared" si="8"/>
        <v>-0.055</v>
      </c>
      <c r="F177" s="277" t="str">
        <f t="shared" si="6"/>
        <v>是</v>
      </c>
      <c r="G177" s="155" t="str">
        <f t="shared" si="7"/>
        <v>项</v>
      </c>
    </row>
    <row r="178" ht="36" customHeight="1" spans="1:7">
      <c r="A178" s="444">
        <v>2012902</v>
      </c>
      <c r="B178" s="310" t="s">
        <v>138</v>
      </c>
      <c r="C178" s="346">
        <v>48</v>
      </c>
      <c r="D178" s="346">
        <v>35</v>
      </c>
      <c r="E178" s="309">
        <f t="shared" si="8"/>
        <v>-0.271</v>
      </c>
      <c r="F178" s="277" t="str">
        <f t="shared" si="6"/>
        <v>是</v>
      </c>
      <c r="G178" s="155" t="str">
        <f t="shared" si="7"/>
        <v>项</v>
      </c>
    </row>
    <row r="179" ht="36" hidden="1" customHeight="1" spans="1:7">
      <c r="A179" s="444">
        <v>2012903</v>
      </c>
      <c r="B179" s="310" t="s">
        <v>139</v>
      </c>
      <c r="C179" s="346">
        <v>0</v>
      </c>
      <c r="D179" s="346">
        <v>0</v>
      </c>
      <c r="E179" s="309" t="str">
        <f t="shared" si="8"/>
        <v/>
      </c>
      <c r="F179" s="277" t="str">
        <f t="shared" si="6"/>
        <v>否</v>
      </c>
      <c r="G179" s="155" t="str">
        <f t="shared" si="7"/>
        <v>项</v>
      </c>
    </row>
    <row r="180" ht="36" hidden="1" customHeight="1" spans="1:7">
      <c r="A180" s="448">
        <v>2012906</v>
      </c>
      <c r="B180" s="310" t="s">
        <v>241</v>
      </c>
      <c r="C180" s="346">
        <v>0</v>
      </c>
      <c r="D180" s="346">
        <v>0</v>
      </c>
      <c r="E180" s="309" t="str">
        <f t="shared" si="8"/>
        <v/>
      </c>
      <c r="F180" s="277" t="str">
        <f t="shared" si="6"/>
        <v>否</v>
      </c>
      <c r="G180" s="155" t="str">
        <f t="shared" si="7"/>
        <v>项</v>
      </c>
    </row>
    <row r="181" ht="36" customHeight="1" spans="1:7">
      <c r="A181" s="444">
        <v>2012950</v>
      </c>
      <c r="B181" s="310" t="s">
        <v>146</v>
      </c>
      <c r="C181" s="346">
        <v>32</v>
      </c>
      <c r="D181" s="346">
        <v>44</v>
      </c>
      <c r="E181" s="309">
        <f t="shared" si="8"/>
        <v>0.375</v>
      </c>
      <c r="F181" s="277" t="str">
        <f t="shared" si="6"/>
        <v>是</v>
      </c>
      <c r="G181" s="155" t="str">
        <f t="shared" si="7"/>
        <v>项</v>
      </c>
    </row>
    <row r="182" ht="36" customHeight="1" spans="1:7">
      <c r="A182" s="444">
        <v>2012999</v>
      </c>
      <c r="B182" s="310" t="s">
        <v>242</v>
      </c>
      <c r="C182" s="346">
        <v>50</v>
      </c>
      <c r="D182" s="346">
        <v>43</v>
      </c>
      <c r="E182" s="309">
        <f t="shared" si="8"/>
        <v>-0.14</v>
      </c>
      <c r="F182" s="277" t="str">
        <f t="shared" si="6"/>
        <v>是</v>
      </c>
      <c r="G182" s="155" t="str">
        <f t="shared" si="7"/>
        <v>项</v>
      </c>
    </row>
    <row r="183" ht="36" customHeight="1" spans="1:7">
      <c r="A183" s="445">
        <v>20131</v>
      </c>
      <c r="B183" s="302" t="s">
        <v>243</v>
      </c>
      <c r="C183" s="342">
        <f>SUM(C184:C189)</f>
        <v>1602</v>
      </c>
      <c r="D183" s="342">
        <f>SUM(D184:D189)</f>
        <v>1281</v>
      </c>
      <c r="E183" s="304">
        <f t="shared" si="8"/>
        <v>-0.2</v>
      </c>
      <c r="F183" s="277" t="str">
        <f t="shared" si="6"/>
        <v>是</v>
      </c>
      <c r="G183" s="155" t="str">
        <f t="shared" si="7"/>
        <v>款</v>
      </c>
    </row>
    <row r="184" ht="36" customHeight="1" spans="1:7">
      <c r="A184" s="444">
        <v>2013101</v>
      </c>
      <c r="B184" s="310" t="s">
        <v>137</v>
      </c>
      <c r="C184" s="346">
        <v>1060</v>
      </c>
      <c r="D184" s="346">
        <v>1060</v>
      </c>
      <c r="E184" s="309">
        <f t="shared" si="8"/>
        <v>0</v>
      </c>
      <c r="F184" s="277" t="str">
        <f t="shared" si="6"/>
        <v>是</v>
      </c>
      <c r="G184" s="155" t="str">
        <f t="shared" si="7"/>
        <v>项</v>
      </c>
    </row>
    <row r="185" ht="36" customHeight="1" spans="1:7">
      <c r="A185" s="444">
        <v>2013102</v>
      </c>
      <c r="B185" s="310" t="s">
        <v>138</v>
      </c>
      <c r="C185" s="346">
        <v>51</v>
      </c>
      <c r="D185" s="346">
        <v>0</v>
      </c>
      <c r="E185" s="309" t="str">
        <f t="shared" si="8"/>
        <v/>
      </c>
      <c r="F185" s="277" t="str">
        <f t="shared" si="6"/>
        <v>是</v>
      </c>
      <c r="G185" s="155" t="str">
        <f t="shared" si="7"/>
        <v>项</v>
      </c>
    </row>
    <row r="186" ht="36" hidden="1" customHeight="1" spans="1:7">
      <c r="A186" s="444">
        <v>2013103</v>
      </c>
      <c r="B186" s="310" t="s">
        <v>139</v>
      </c>
      <c r="C186" s="346">
        <v>0</v>
      </c>
      <c r="D186" s="346">
        <v>0</v>
      </c>
      <c r="E186" s="309" t="str">
        <f t="shared" si="8"/>
        <v/>
      </c>
      <c r="F186" s="277" t="str">
        <f t="shared" si="6"/>
        <v>否</v>
      </c>
      <c r="G186" s="155" t="str">
        <f t="shared" si="7"/>
        <v>项</v>
      </c>
    </row>
    <row r="187" ht="36" customHeight="1" spans="1:7">
      <c r="A187" s="444">
        <v>2013105</v>
      </c>
      <c r="B187" s="310" t="s">
        <v>244</v>
      </c>
      <c r="C187" s="346">
        <v>95</v>
      </c>
      <c r="D187" s="346">
        <v>0</v>
      </c>
      <c r="E187" s="309" t="str">
        <f t="shared" si="8"/>
        <v/>
      </c>
      <c r="F187" s="277" t="str">
        <f t="shared" si="6"/>
        <v>是</v>
      </c>
      <c r="G187" s="155" t="str">
        <f t="shared" si="7"/>
        <v>项</v>
      </c>
    </row>
    <row r="188" ht="36" customHeight="1" spans="1:7">
      <c r="A188" s="444">
        <v>2013150</v>
      </c>
      <c r="B188" s="310" t="s">
        <v>146</v>
      </c>
      <c r="C188" s="346">
        <v>214</v>
      </c>
      <c r="D188" s="346">
        <v>221</v>
      </c>
      <c r="E188" s="309">
        <f t="shared" si="8"/>
        <v>0.033</v>
      </c>
      <c r="F188" s="277" t="str">
        <f t="shared" si="6"/>
        <v>是</v>
      </c>
      <c r="G188" s="155" t="str">
        <f t="shared" si="7"/>
        <v>项</v>
      </c>
    </row>
    <row r="189" ht="36" customHeight="1" spans="1:7">
      <c r="A189" s="444">
        <v>2013199</v>
      </c>
      <c r="B189" s="310" t="s">
        <v>245</v>
      </c>
      <c r="C189" s="346">
        <v>182</v>
      </c>
      <c r="D189" s="346">
        <v>0</v>
      </c>
      <c r="E189" s="309"/>
      <c r="F189" s="277" t="str">
        <f t="shared" si="6"/>
        <v>是</v>
      </c>
      <c r="G189" s="155" t="str">
        <f t="shared" si="7"/>
        <v>项</v>
      </c>
    </row>
    <row r="190" ht="36" customHeight="1" spans="1:7">
      <c r="A190" s="445">
        <v>20132</v>
      </c>
      <c r="B190" s="302" t="s">
        <v>246</v>
      </c>
      <c r="C190" s="342">
        <f>SUM(C191:C196)</f>
        <v>1284</v>
      </c>
      <c r="D190" s="342">
        <f>SUM(D191:D196)</f>
        <v>408</v>
      </c>
      <c r="E190" s="304">
        <f t="shared" si="8"/>
        <v>-0.682</v>
      </c>
      <c r="F190" s="277" t="str">
        <f t="shared" si="6"/>
        <v>是</v>
      </c>
      <c r="G190" s="155" t="str">
        <f t="shared" si="7"/>
        <v>款</v>
      </c>
    </row>
    <row r="191" ht="36" customHeight="1" spans="1:7">
      <c r="A191" s="444">
        <v>2013201</v>
      </c>
      <c r="B191" s="310" t="s">
        <v>137</v>
      </c>
      <c r="C191" s="346">
        <v>369</v>
      </c>
      <c r="D191" s="346">
        <v>387</v>
      </c>
      <c r="E191" s="309">
        <f t="shared" si="8"/>
        <v>0.049</v>
      </c>
      <c r="F191" s="277" t="str">
        <f t="shared" si="6"/>
        <v>是</v>
      </c>
      <c r="G191" s="155" t="str">
        <f t="shared" si="7"/>
        <v>项</v>
      </c>
    </row>
    <row r="192" ht="36" customHeight="1" spans="1:7">
      <c r="A192" s="444">
        <v>2013202</v>
      </c>
      <c r="B192" s="310" t="s">
        <v>138</v>
      </c>
      <c r="C192" s="346">
        <v>915</v>
      </c>
      <c r="D192" s="346">
        <v>21</v>
      </c>
      <c r="E192" s="309">
        <f t="shared" si="8"/>
        <v>-0.977</v>
      </c>
      <c r="F192" s="277" t="str">
        <f t="shared" si="6"/>
        <v>是</v>
      </c>
      <c r="G192" s="155" t="str">
        <f t="shared" si="7"/>
        <v>项</v>
      </c>
    </row>
    <row r="193" ht="36" hidden="1" customHeight="1" spans="1:7">
      <c r="A193" s="444">
        <v>2013203</v>
      </c>
      <c r="B193" s="310" t="s">
        <v>139</v>
      </c>
      <c r="C193" s="346">
        <v>0</v>
      </c>
      <c r="D193" s="346">
        <v>0</v>
      </c>
      <c r="E193" s="309" t="str">
        <f t="shared" si="8"/>
        <v/>
      </c>
      <c r="F193" s="277" t="str">
        <f t="shared" si="6"/>
        <v>否</v>
      </c>
      <c r="G193" s="155" t="str">
        <f t="shared" si="7"/>
        <v>项</v>
      </c>
    </row>
    <row r="194" ht="36" hidden="1" customHeight="1" spans="1:7">
      <c r="A194" s="444">
        <v>2013204</v>
      </c>
      <c r="B194" s="310" t="s">
        <v>247</v>
      </c>
      <c r="C194" s="346">
        <v>0</v>
      </c>
      <c r="D194" s="346">
        <v>0</v>
      </c>
      <c r="E194" s="309" t="str">
        <f t="shared" si="8"/>
        <v/>
      </c>
      <c r="F194" s="277" t="str">
        <f t="shared" si="6"/>
        <v>否</v>
      </c>
      <c r="G194" s="155" t="str">
        <f t="shared" si="7"/>
        <v>项</v>
      </c>
    </row>
    <row r="195" ht="36" hidden="1" customHeight="1" spans="1:7">
      <c r="A195" s="444">
        <v>2013250</v>
      </c>
      <c r="B195" s="310" t="s">
        <v>146</v>
      </c>
      <c r="C195" s="346">
        <v>0</v>
      </c>
      <c r="D195" s="346">
        <v>0</v>
      </c>
      <c r="E195" s="309" t="str">
        <f t="shared" si="8"/>
        <v/>
      </c>
      <c r="F195" s="277" t="str">
        <f t="shared" si="6"/>
        <v>否</v>
      </c>
      <c r="G195" s="155" t="str">
        <f t="shared" si="7"/>
        <v>项</v>
      </c>
    </row>
    <row r="196" ht="36" hidden="1" customHeight="1" spans="1:7">
      <c r="A196" s="444">
        <v>2013299</v>
      </c>
      <c r="B196" s="310" t="s">
        <v>248</v>
      </c>
      <c r="C196" s="346">
        <v>0</v>
      </c>
      <c r="D196" s="346">
        <v>0</v>
      </c>
      <c r="E196" s="309"/>
      <c r="F196" s="277" t="str">
        <f t="shared" ref="F196:F259" si="9">IF(LEN(A196)=3,"是",IF(B196&lt;&gt;"",IF(SUM(C196:D196)&lt;&gt;0,"是","否"),"是"))</f>
        <v>否</v>
      </c>
      <c r="G196" s="155" t="str">
        <f t="shared" ref="G196:G259" si="10">IF(LEN(A196)=3,"类",IF(LEN(A196)=5,"款","项"))</f>
        <v>项</v>
      </c>
    </row>
    <row r="197" ht="36" customHeight="1" spans="1:7">
      <c r="A197" s="445">
        <v>20133</v>
      </c>
      <c r="B197" s="302" t="s">
        <v>249</v>
      </c>
      <c r="C197" s="342">
        <f>SUM(C198:C203)</f>
        <v>952</v>
      </c>
      <c r="D197" s="342">
        <f>SUM(D198:D203)</f>
        <v>660</v>
      </c>
      <c r="E197" s="304">
        <f t="shared" ref="E197:E260" si="11">IF(D197&gt;0,D197/C197-1,IF(C197&lt;0,-(D197/C197-1),""))</f>
        <v>-0.307</v>
      </c>
      <c r="F197" s="277" t="str">
        <f t="shared" si="9"/>
        <v>是</v>
      </c>
      <c r="G197" s="155" t="str">
        <f t="shared" si="10"/>
        <v>款</v>
      </c>
    </row>
    <row r="198" ht="36" customHeight="1" spans="1:7">
      <c r="A198" s="444">
        <v>2013301</v>
      </c>
      <c r="B198" s="310" t="s">
        <v>137</v>
      </c>
      <c r="C198" s="346">
        <v>234</v>
      </c>
      <c r="D198" s="346">
        <v>251</v>
      </c>
      <c r="E198" s="309">
        <f t="shared" si="11"/>
        <v>0.073</v>
      </c>
      <c r="F198" s="277" t="str">
        <f t="shared" si="9"/>
        <v>是</v>
      </c>
      <c r="G198" s="155" t="str">
        <f t="shared" si="10"/>
        <v>项</v>
      </c>
    </row>
    <row r="199" ht="36" customHeight="1" spans="1:7">
      <c r="A199" s="444">
        <v>2013302</v>
      </c>
      <c r="B199" s="310" t="s">
        <v>138</v>
      </c>
      <c r="C199" s="346">
        <v>204</v>
      </c>
      <c r="D199" s="346">
        <v>0</v>
      </c>
      <c r="E199" s="309" t="str">
        <f t="shared" si="11"/>
        <v/>
      </c>
      <c r="F199" s="277" t="str">
        <f t="shared" si="9"/>
        <v>是</v>
      </c>
      <c r="G199" s="155" t="str">
        <f t="shared" si="10"/>
        <v>项</v>
      </c>
    </row>
    <row r="200" ht="36" hidden="1" customHeight="1" spans="1:7">
      <c r="A200" s="444">
        <v>2013303</v>
      </c>
      <c r="B200" s="310" t="s">
        <v>139</v>
      </c>
      <c r="C200" s="346">
        <v>0</v>
      </c>
      <c r="D200" s="346">
        <v>0</v>
      </c>
      <c r="E200" s="309" t="str">
        <f t="shared" si="11"/>
        <v/>
      </c>
      <c r="F200" s="277" t="str">
        <f t="shared" si="9"/>
        <v>否</v>
      </c>
      <c r="G200" s="155" t="str">
        <f t="shared" si="10"/>
        <v>项</v>
      </c>
    </row>
    <row r="201" ht="36" customHeight="1" spans="1:7">
      <c r="A201" s="444">
        <v>2013304</v>
      </c>
      <c r="B201" s="310" t="s">
        <v>250</v>
      </c>
      <c r="C201" s="346">
        <v>150</v>
      </c>
      <c r="D201" s="346">
        <v>0</v>
      </c>
      <c r="E201" s="309" t="str">
        <f t="shared" si="11"/>
        <v/>
      </c>
      <c r="F201" s="277" t="str">
        <f t="shared" si="9"/>
        <v>是</v>
      </c>
      <c r="G201" s="155" t="str">
        <f t="shared" si="10"/>
        <v>项</v>
      </c>
    </row>
    <row r="202" ht="36" customHeight="1" spans="1:7">
      <c r="A202" s="444">
        <v>2013350</v>
      </c>
      <c r="B202" s="310" t="s">
        <v>146</v>
      </c>
      <c r="C202" s="346">
        <v>364</v>
      </c>
      <c r="D202" s="346">
        <v>409</v>
      </c>
      <c r="E202" s="309">
        <f t="shared" si="11"/>
        <v>0.124</v>
      </c>
      <c r="F202" s="277" t="str">
        <f t="shared" si="9"/>
        <v>是</v>
      </c>
      <c r="G202" s="155" t="str">
        <f t="shared" si="10"/>
        <v>项</v>
      </c>
    </row>
    <row r="203" ht="36" hidden="1" customHeight="1" spans="1:7">
      <c r="A203" s="444">
        <v>2013399</v>
      </c>
      <c r="B203" s="310" t="s">
        <v>251</v>
      </c>
      <c r="C203" s="346">
        <v>0</v>
      </c>
      <c r="D203" s="346">
        <v>0</v>
      </c>
      <c r="E203" s="309" t="str">
        <f t="shared" si="11"/>
        <v/>
      </c>
      <c r="F203" s="277" t="str">
        <f t="shared" si="9"/>
        <v>否</v>
      </c>
      <c r="G203" s="155" t="str">
        <f t="shared" si="10"/>
        <v>项</v>
      </c>
    </row>
    <row r="204" ht="36" customHeight="1" spans="1:7">
      <c r="A204" s="445">
        <v>20134</v>
      </c>
      <c r="B204" s="302" t="s">
        <v>252</v>
      </c>
      <c r="C204" s="342">
        <f>SUM(C205:C211)</f>
        <v>257</v>
      </c>
      <c r="D204" s="342">
        <f>SUM(D205:D211)</f>
        <v>193</v>
      </c>
      <c r="E204" s="304">
        <f t="shared" si="11"/>
        <v>-0.249</v>
      </c>
      <c r="F204" s="277" t="str">
        <f t="shared" si="9"/>
        <v>是</v>
      </c>
      <c r="G204" s="155" t="str">
        <f t="shared" si="10"/>
        <v>款</v>
      </c>
    </row>
    <row r="205" ht="36" customHeight="1" spans="1:7">
      <c r="A205" s="444">
        <v>2013401</v>
      </c>
      <c r="B205" s="310" t="s">
        <v>137</v>
      </c>
      <c r="C205" s="346">
        <v>202</v>
      </c>
      <c r="D205" s="346">
        <v>193</v>
      </c>
      <c r="E205" s="309">
        <f t="shared" si="11"/>
        <v>-0.045</v>
      </c>
      <c r="F205" s="277" t="str">
        <f t="shared" si="9"/>
        <v>是</v>
      </c>
      <c r="G205" s="155" t="str">
        <f t="shared" si="10"/>
        <v>项</v>
      </c>
    </row>
    <row r="206" ht="36" customHeight="1" spans="1:7">
      <c r="A206" s="444">
        <v>2013402</v>
      </c>
      <c r="B206" s="310" t="s">
        <v>138</v>
      </c>
      <c r="C206" s="346">
        <v>35</v>
      </c>
      <c r="D206" s="346">
        <v>0</v>
      </c>
      <c r="E206" s="309" t="str">
        <f t="shared" si="11"/>
        <v/>
      </c>
      <c r="F206" s="277" t="str">
        <f t="shared" si="9"/>
        <v>是</v>
      </c>
      <c r="G206" s="155" t="str">
        <f t="shared" si="10"/>
        <v>项</v>
      </c>
    </row>
    <row r="207" ht="36" hidden="1" customHeight="1" spans="1:7">
      <c r="A207" s="444">
        <v>2013403</v>
      </c>
      <c r="B207" s="310" t="s">
        <v>139</v>
      </c>
      <c r="C207" s="346">
        <v>0</v>
      </c>
      <c r="D207" s="346">
        <v>0</v>
      </c>
      <c r="E207" s="309" t="str">
        <f t="shared" si="11"/>
        <v/>
      </c>
      <c r="F207" s="277" t="str">
        <f t="shared" si="9"/>
        <v>否</v>
      </c>
      <c r="G207" s="155" t="str">
        <f t="shared" si="10"/>
        <v>项</v>
      </c>
    </row>
    <row r="208" ht="36" customHeight="1" spans="1:7">
      <c r="A208" s="444">
        <v>2013404</v>
      </c>
      <c r="B208" s="310" t="s">
        <v>253</v>
      </c>
      <c r="C208" s="346">
        <v>20</v>
      </c>
      <c r="D208" s="346">
        <v>0</v>
      </c>
      <c r="E208" s="309" t="str">
        <f t="shared" si="11"/>
        <v/>
      </c>
      <c r="F208" s="277" t="str">
        <f t="shared" si="9"/>
        <v>是</v>
      </c>
      <c r="G208" s="155" t="str">
        <f t="shared" si="10"/>
        <v>项</v>
      </c>
    </row>
    <row r="209" ht="36" hidden="1" customHeight="1" spans="1:7">
      <c r="A209" s="444">
        <v>2013405</v>
      </c>
      <c r="B209" s="310" t="s">
        <v>254</v>
      </c>
      <c r="C209" s="346">
        <v>0</v>
      </c>
      <c r="D209" s="346">
        <v>0</v>
      </c>
      <c r="E209" s="309" t="str">
        <f t="shared" si="11"/>
        <v/>
      </c>
      <c r="F209" s="277" t="str">
        <f t="shared" si="9"/>
        <v>否</v>
      </c>
      <c r="G209" s="155" t="str">
        <f t="shared" si="10"/>
        <v>项</v>
      </c>
    </row>
    <row r="210" ht="36" hidden="1" customHeight="1" spans="1:7">
      <c r="A210" s="444">
        <v>2013450</v>
      </c>
      <c r="B210" s="310" t="s">
        <v>146</v>
      </c>
      <c r="C210" s="346">
        <v>0</v>
      </c>
      <c r="D210" s="346">
        <v>0</v>
      </c>
      <c r="E210" s="309" t="str">
        <f t="shared" si="11"/>
        <v/>
      </c>
      <c r="F210" s="277" t="str">
        <f t="shared" si="9"/>
        <v>否</v>
      </c>
      <c r="G210" s="155" t="str">
        <f t="shared" si="10"/>
        <v>项</v>
      </c>
    </row>
    <row r="211" ht="36" hidden="1" customHeight="1" spans="1:7">
      <c r="A211" s="444">
        <v>2013499</v>
      </c>
      <c r="B211" s="310" t="s">
        <v>255</v>
      </c>
      <c r="C211" s="346">
        <v>0</v>
      </c>
      <c r="D211" s="346">
        <v>0</v>
      </c>
      <c r="E211" s="309"/>
      <c r="F211" s="277" t="str">
        <f t="shared" si="9"/>
        <v>否</v>
      </c>
      <c r="G211" s="155" t="str">
        <f t="shared" si="10"/>
        <v>项</v>
      </c>
    </row>
    <row r="212" ht="36" hidden="1" customHeight="1" spans="1:7">
      <c r="A212" s="445">
        <v>20135</v>
      </c>
      <c r="B212" s="302" t="s">
        <v>256</v>
      </c>
      <c r="C212" s="342"/>
      <c r="D212" s="342"/>
      <c r="E212" s="304" t="str">
        <f t="shared" si="11"/>
        <v/>
      </c>
      <c r="F212" s="277" t="str">
        <f t="shared" si="9"/>
        <v>否</v>
      </c>
      <c r="G212" s="155" t="str">
        <f t="shared" si="10"/>
        <v>款</v>
      </c>
    </row>
    <row r="213" ht="36" hidden="1" customHeight="1" spans="1:7">
      <c r="A213" s="444">
        <v>2013501</v>
      </c>
      <c r="B213" s="310" t="s">
        <v>137</v>
      </c>
      <c r="C213" s="346">
        <v>0</v>
      </c>
      <c r="D213" s="346">
        <v>0</v>
      </c>
      <c r="E213" s="309" t="str">
        <f t="shared" si="11"/>
        <v/>
      </c>
      <c r="F213" s="277" t="str">
        <f t="shared" si="9"/>
        <v>否</v>
      </c>
      <c r="G213" s="155" t="str">
        <f t="shared" si="10"/>
        <v>项</v>
      </c>
    </row>
    <row r="214" ht="36" hidden="1" customHeight="1" spans="1:7">
      <c r="A214" s="444">
        <v>2013502</v>
      </c>
      <c r="B214" s="310" t="s">
        <v>138</v>
      </c>
      <c r="C214" s="346">
        <v>0</v>
      </c>
      <c r="D214" s="346">
        <v>0</v>
      </c>
      <c r="E214" s="309" t="str">
        <f t="shared" si="11"/>
        <v/>
      </c>
      <c r="F214" s="277" t="str">
        <f t="shared" si="9"/>
        <v>否</v>
      </c>
      <c r="G214" s="155" t="str">
        <f t="shared" si="10"/>
        <v>项</v>
      </c>
    </row>
    <row r="215" ht="36" hidden="1" customHeight="1" spans="1:7">
      <c r="A215" s="444">
        <v>2013503</v>
      </c>
      <c r="B215" s="310" t="s">
        <v>139</v>
      </c>
      <c r="C215" s="346">
        <v>0</v>
      </c>
      <c r="D215" s="346">
        <v>0</v>
      </c>
      <c r="E215" s="309" t="str">
        <f t="shared" si="11"/>
        <v/>
      </c>
      <c r="F215" s="277" t="str">
        <f t="shared" si="9"/>
        <v>否</v>
      </c>
      <c r="G215" s="155" t="str">
        <f t="shared" si="10"/>
        <v>项</v>
      </c>
    </row>
    <row r="216" ht="36" hidden="1" customHeight="1" spans="1:7">
      <c r="A216" s="444">
        <v>2013550</v>
      </c>
      <c r="B216" s="310" t="s">
        <v>146</v>
      </c>
      <c r="C216" s="346">
        <v>0</v>
      </c>
      <c r="D216" s="346">
        <v>0</v>
      </c>
      <c r="E216" s="309" t="str">
        <f t="shared" si="11"/>
        <v/>
      </c>
      <c r="F216" s="277" t="str">
        <f t="shared" si="9"/>
        <v>否</v>
      </c>
      <c r="G216" s="155" t="str">
        <f t="shared" si="10"/>
        <v>项</v>
      </c>
    </row>
    <row r="217" ht="36" hidden="1" customHeight="1" spans="1:7">
      <c r="A217" s="444">
        <v>2013599</v>
      </c>
      <c r="B217" s="310" t="s">
        <v>257</v>
      </c>
      <c r="C217" s="346">
        <v>0</v>
      </c>
      <c r="D217" s="346">
        <v>0</v>
      </c>
      <c r="E217" s="309" t="str">
        <f t="shared" si="11"/>
        <v/>
      </c>
      <c r="F217" s="277" t="str">
        <f t="shared" si="9"/>
        <v>否</v>
      </c>
      <c r="G217" s="155" t="str">
        <f t="shared" si="10"/>
        <v>项</v>
      </c>
    </row>
    <row r="218" ht="36" customHeight="1" spans="1:7">
      <c r="A218" s="445">
        <v>20136</v>
      </c>
      <c r="B218" s="302" t="s">
        <v>258</v>
      </c>
      <c r="C218" s="342">
        <f>SUM(C219:C223)</f>
        <v>1004</v>
      </c>
      <c r="D218" s="342">
        <f>SUM(D219:D223)</f>
        <v>721</v>
      </c>
      <c r="E218" s="304">
        <f t="shared" si="11"/>
        <v>-0.282</v>
      </c>
      <c r="F218" s="277" t="str">
        <f t="shared" si="9"/>
        <v>是</v>
      </c>
      <c r="G218" s="155" t="str">
        <f t="shared" si="10"/>
        <v>款</v>
      </c>
    </row>
    <row r="219" ht="36" customHeight="1" spans="1:7">
      <c r="A219" s="444">
        <v>2013601</v>
      </c>
      <c r="B219" s="310" t="s">
        <v>137</v>
      </c>
      <c r="C219" s="346">
        <v>540</v>
      </c>
      <c r="D219" s="346">
        <v>465</v>
      </c>
      <c r="E219" s="309">
        <f t="shared" si="11"/>
        <v>-0.139</v>
      </c>
      <c r="F219" s="277" t="str">
        <f t="shared" si="9"/>
        <v>是</v>
      </c>
      <c r="G219" s="155" t="str">
        <f t="shared" si="10"/>
        <v>项</v>
      </c>
    </row>
    <row r="220" ht="36" customHeight="1" spans="1:7">
      <c r="A220" s="444">
        <v>2013602</v>
      </c>
      <c r="B220" s="310" t="s">
        <v>138</v>
      </c>
      <c r="C220" s="346">
        <v>170</v>
      </c>
      <c r="D220" s="346">
        <v>0</v>
      </c>
      <c r="E220" s="309" t="str">
        <f t="shared" si="11"/>
        <v/>
      </c>
      <c r="F220" s="277" t="str">
        <f t="shared" si="9"/>
        <v>是</v>
      </c>
      <c r="G220" s="155" t="str">
        <f t="shared" si="10"/>
        <v>项</v>
      </c>
    </row>
    <row r="221" ht="36" hidden="1" customHeight="1" spans="1:7">
      <c r="A221" s="444">
        <v>2013603</v>
      </c>
      <c r="B221" s="310" t="s">
        <v>139</v>
      </c>
      <c r="C221" s="346">
        <v>0</v>
      </c>
      <c r="D221" s="346">
        <v>0</v>
      </c>
      <c r="E221" s="309" t="str">
        <f t="shared" si="11"/>
        <v/>
      </c>
      <c r="F221" s="277" t="str">
        <f t="shared" si="9"/>
        <v>否</v>
      </c>
      <c r="G221" s="155" t="str">
        <f t="shared" si="10"/>
        <v>项</v>
      </c>
    </row>
    <row r="222" ht="36" customHeight="1" spans="1:7">
      <c r="A222" s="444">
        <v>2013650</v>
      </c>
      <c r="B222" s="310" t="s">
        <v>146</v>
      </c>
      <c r="C222" s="346">
        <v>294</v>
      </c>
      <c r="D222" s="346">
        <v>256</v>
      </c>
      <c r="E222" s="309">
        <f t="shared" si="11"/>
        <v>-0.129</v>
      </c>
      <c r="F222" s="277" t="str">
        <f t="shared" si="9"/>
        <v>是</v>
      </c>
      <c r="G222" s="155" t="str">
        <f t="shared" si="10"/>
        <v>项</v>
      </c>
    </row>
    <row r="223" ht="36" hidden="1" customHeight="1" spans="1:7">
      <c r="A223" s="444">
        <v>2013699</v>
      </c>
      <c r="B223" s="310" t="s">
        <v>259</v>
      </c>
      <c r="C223" s="346">
        <v>0</v>
      </c>
      <c r="D223" s="346">
        <v>0</v>
      </c>
      <c r="E223" s="309" t="str">
        <f t="shared" si="11"/>
        <v/>
      </c>
      <c r="F223" s="277" t="str">
        <f t="shared" si="9"/>
        <v>否</v>
      </c>
      <c r="G223" s="155" t="str">
        <f t="shared" si="10"/>
        <v>项</v>
      </c>
    </row>
    <row r="224" ht="36" hidden="1" customHeight="1" spans="1:7">
      <c r="A224" s="445">
        <v>20137</v>
      </c>
      <c r="B224" s="302" t="s">
        <v>260</v>
      </c>
      <c r="C224" s="342">
        <f>SUM(C225:C230)</f>
        <v>0</v>
      </c>
      <c r="D224" s="342"/>
      <c r="E224" s="304" t="str">
        <f t="shared" si="11"/>
        <v/>
      </c>
      <c r="F224" s="277" t="str">
        <f t="shared" si="9"/>
        <v>否</v>
      </c>
      <c r="G224" s="155" t="str">
        <f t="shared" si="10"/>
        <v>款</v>
      </c>
    </row>
    <row r="225" ht="36" hidden="1" customHeight="1" spans="1:7">
      <c r="A225" s="444">
        <v>2013701</v>
      </c>
      <c r="B225" s="310" t="s">
        <v>137</v>
      </c>
      <c r="C225" s="346">
        <v>0</v>
      </c>
      <c r="D225" s="346">
        <v>0</v>
      </c>
      <c r="E225" s="309" t="str">
        <f t="shared" si="11"/>
        <v/>
      </c>
      <c r="F225" s="277" t="str">
        <f t="shared" si="9"/>
        <v>否</v>
      </c>
      <c r="G225" s="155" t="str">
        <f t="shared" si="10"/>
        <v>项</v>
      </c>
    </row>
    <row r="226" ht="36" hidden="1" customHeight="1" spans="1:7">
      <c r="A226" s="444">
        <v>2013702</v>
      </c>
      <c r="B226" s="310" t="s">
        <v>138</v>
      </c>
      <c r="C226" s="346">
        <v>0</v>
      </c>
      <c r="D226" s="346">
        <v>0</v>
      </c>
      <c r="E226" s="309" t="str">
        <f t="shared" si="11"/>
        <v/>
      </c>
      <c r="F226" s="277" t="str">
        <f t="shared" si="9"/>
        <v>否</v>
      </c>
      <c r="G226" s="155" t="str">
        <f t="shared" si="10"/>
        <v>项</v>
      </c>
    </row>
    <row r="227" ht="36" hidden="1" customHeight="1" spans="1:7">
      <c r="A227" s="444">
        <v>2013703</v>
      </c>
      <c r="B227" s="310" t="s">
        <v>139</v>
      </c>
      <c r="C227" s="346">
        <v>0</v>
      </c>
      <c r="D227" s="346">
        <v>0</v>
      </c>
      <c r="E227" s="309" t="str">
        <f t="shared" si="11"/>
        <v/>
      </c>
      <c r="F227" s="277" t="str">
        <f t="shared" si="9"/>
        <v>否</v>
      </c>
      <c r="G227" s="155" t="str">
        <f t="shared" si="10"/>
        <v>项</v>
      </c>
    </row>
    <row r="228" ht="36" hidden="1" customHeight="1" spans="1:7">
      <c r="A228" s="444">
        <v>2013704</v>
      </c>
      <c r="B228" s="310" t="s">
        <v>261</v>
      </c>
      <c r="C228" s="346">
        <v>0</v>
      </c>
      <c r="D228" s="346">
        <v>0</v>
      </c>
      <c r="E228" s="309" t="str">
        <f t="shared" si="11"/>
        <v/>
      </c>
      <c r="F228" s="277" t="str">
        <f t="shared" si="9"/>
        <v>否</v>
      </c>
      <c r="G228" s="155" t="str">
        <f t="shared" si="10"/>
        <v>项</v>
      </c>
    </row>
    <row r="229" ht="36" hidden="1" customHeight="1" spans="1:7">
      <c r="A229" s="444">
        <v>2013750</v>
      </c>
      <c r="B229" s="310" t="s">
        <v>146</v>
      </c>
      <c r="C229" s="346">
        <v>0</v>
      </c>
      <c r="D229" s="346">
        <v>0</v>
      </c>
      <c r="E229" s="309" t="str">
        <f t="shared" si="11"/>
        <v/>
      </c>
      <c r="F229" s="277" t="str">
        <f t="shared" si="9"/>
        <v>否</v>
      </c>
      <c r="G229" s="155" t="str">
        <f t="shared" si="10"/>
        <v>项</v>
      </c>
    </row>
    <row r="230" ht="36" hidden="1" customHeight="1" spans="1:7">
      <c r="A230" s="444">
        <v>2013799</v>
      </c>
      <c r="B230" s="310" t="s">
        <v>262</v>
      </c>
      <c r="C230" s="346">
        <v>0</v>
      </c>
      <c r="D230" s="346">
        <v>0</v>
      </c>
      <c r="E230" s="309" t="str">
        <f t="shared" si="11"/>
        <v/>
      </c>
      <c r="F230" s="277" t="str">
        <f t="shared" si="9"/>
        <v>否</v>
      </c>
      <c r="G230" s="155" t="str">
        <f t="shared" si="10"/>
        <v>项</v>
      </c>
    </row>
    <row r="231" ht="36" customHeight="1" spans="1:7">
      <c r="A231" s="445">
        <v>20138</v>
      </c>
      <c r="B231" s="302" t="s">
        <v>263</v>
      </c>
      <c r="C231" s="342">
        <f>SUM(C232:C245)</f>
        <v>929</v>
      </c>
      <c r="D231" s="342">
        <f>SUM(D232:D245)</f>
        <v>910</v>
      </c>
      <c r="E231" s="304">
        <f t="shared" si="11"/>
        <v>-0.02</v>
      </c>
      <c r="F231" s="277" t="str">
        <f t="shared" si="9"/>
        <v>是</v>
      </c>
      <c r="G231" s="155" t="str">
        <f t="shared" si="10"/>
        <v>款</v>
      </c>
    </row>
    <row r="232" ht="36" customHeight="1" spans="1:7">
      <c r="A232" s="444">
        <v>2013801</v>
      </c>
      <c r="B232" s="310" t="s">
        <v>137</v>
      </c>
      <c r="C232" s="346">
        <v>852</v>
      </c>
      <c r="D232" s="346">
        <v>875</v>
      </c>
      <c r="E232" s="309">
        <f t="shared" si="11"/>
        <v>0.027</v>
      </c>
      <c r="F232" s="277" t="str">
        <f t="shared" si="9"/>
        <v>是</v>
      </c>
      <c r="G232" s="155" t="str">
        <f t="shared" si="10"/>
        <v>项</v>
      </c>
    </row>
    <row r="233" ht="36" hidden="1" customHeight="1" spans="1:7">
      <c r="A233" s="444">
        <v>2013802</v>
      </c>
      <c r="B233" s="310" t="s">
        <v>138</v>
      </c>
      <c r="C233" s="346">
        <v>0</v>
      </c>
      <c r="D233" s="346">
        <v>0</v>
      </c>
      <c r="E233" s="309" t="str">
        <f t="shared" si="11"/>
        <v/>
      </c>
      <c r="F233" s="277" t="str">
        <f t="shared" si="9"/>
        <v>否</v>
      </c>
      <c r="G233" s="155" t="str">
        <f t="shared" si="10"/>
        <v>项</v>
      </c>
    </row>
    <row r="234" ht="36" hidden="1" customHeight="1" spans="1:7">
      <c r="A234" s="444">
        <v>2013803</v>
      </c>
      <c r="B234" s="310" t="s">
        <v>139</v>
      </c>
      <c r="C234" s="346">
        <v>0</v>
      </c>
      <c r="D234" s="346">
        <v>0</v>
      </c>
      <c r="E234" s="309" t="str">
        <f t="shared" si="11"/>
        <v/>
      </c>
      <c r="F234" s="277" t="str">
        <f t="shared" si="9"/>
        <v>否</v>
      </c>
      <c r="G234" s="155" t="str">
        <f t="shared" si="10"/>
        <v>项</v>
      </c>
    </row>
    <row r="235" ht="36" hidden="1" customHeight="1" spans="1:7">
      <c r="A235" s="444">
        <v>2013804</v>
      </c>
      <c r="B235" s="310" t="s">
        <v>264</v>
      </c>
      <c r="C235" s="346">
        <v>0</v>
      </c>
      <c r="D235" s="346">
        <v>0</v>
      </c>
      <c r="E235" s="309" t="str">
        <f t="shared" si="11"/>
        <v/>
      </c>
      <c r="F235" s="277" t="str">
        <f t="shared" si="9"/>
        <v>否</v>
      </c>
      <c r="G235" s="155" t="str">
        <f t="shared" si="10"/>
        <v>项</v>
      </c>
    </row>
    <row r="236" ht="36" hidden="1" customHeight="1" spans="1:7">
      <c r="A236" s="444">
        <v>2013805</v>
      </c>
      <c r="B236" s="310" t="s">
        <v>265</v>
      </c>
      <c r="C236" s="346">
        <v>0</v>
      </c>
      <c r="D236" s="346">
        <v>0</v>
      </c>
      <c r="E236" s="309" t="str">
        <f t="shared" si="11"/>
        <v/>
      </c>
      <c r="F236" s="277" t="str">
        <f t="shared" si="9"/>
        <v>否</v>
      </c>
      <c r="G236" s="155" t="str">
        <f t="shared" si="10"/>
        <v>项</v>
      </c>
    </row>
    <row r="237" ht="36" hidden="1" customHeight="1" spans="1:7">
      <c r="A237" s="444">
        <v>2013808</v>
      </c>
      <c r="B237" s="310" t="s">
        <v>178</v>
      </c>
      <c r="C237" s="346">
        <v>0</v>
      </c>
      <c r="D237" s="346">
        <v>0</v>
      </c>
      <c r="E237" s="309" t="str">
        <f t="shared" si="11"/>
        <v/>
      </c>
      <c r="F237" s="277" t="str">
        <f t="shared" si="9"/>
        <v>否</v>
      </c>
      <c r="G237" s="155" t="str">
        <f t="shared" si="10"/>
        <v>项</v>
      </c>
    </row>
    <row r="238" ht="36" hidden="1" customHeight="1" spans="1:7">
      <c r="A238" s="444">
        <v>2013810</v>
      </c>
      <c r="B238" s="310" t="s">
        <v>266</v>
      </c>
      <c r="C238" s="346">
        <v>0</v>
      </c>
      <c r="D238" s="346">
        <v>0</v>
      </c>
      <c r="E238" s="309" t="str">
        <f t="shared" si="11"/>
        <v/>
      </c>
      <c r="F238" s="277" t="str">
        <f t="shared" si="9"/>
        <v>否</v>
      </c>
      <c r="G238" s="155" t="str">
        <f t="shared" si="10"/>
        <v>项</v>
      </c>
    </row>
    <row r="239" ht="36" hidden="1" customHeight="1" spans="1:7">
      <c r="A239" s="444">
        <v>2013812</v>
      </c>
      <c r="B239" s="310" t="s">
        <v>267</v>
      </c>
      <c r="C239" s="346">
        <v>0</v>
      </c>
      <c r="D239" s="346">
        <v>0</v>
      </c>
      <c r="E239" s="309" t="str">
        <f t="shared" si="11"/>
        <v/>
      </c>
      <c r="F239" s="277" t="str">
        <f t="shared" si="9"/>
        <v>否</v>
      </c>
      <c r="G239" s="155" t="str">
        <f t="shared" si="10"/>
        <v>项</v>
      </c>
    </row>
    <row r="240" ht="36" hidden="1" customHeight="1" spans="1:7">
      <c r="A240" s="444">
        <v>2013813</v>
      </c>
      <c r="B240" s="310" t="s">
        <v>268</v>
      </c>
      <c r="C240" s="346">
        <v>0</v>
      </c>
      <c r="D240" s="346">
        <v>0</v>
      </c>
      <c r="E240" s="309" t="str">
        <f t="shared" si="11"/>
        <v/>
      </c>
      <c r="F240" s="277" t="str">
        <f t="shared" si="9"/>
        <v>否</v>
      </c>
      <c r="G240" s="155" t="str">
        <f t="shared" si="10"/>
        <v>项</v>
      </c>
    </row>
    <row r="241" ht="36" hidden="1" customHeight="1" spans="1:7">
      <c r="A241" s="444">
        <v>2013814</v>
      </c>
      <c r="B241" s="310" t="s">
        <v>269</v>
      </c>
      <c r="C241" s="346">
        <v>0</v>
      </c>
      <c r="D241" s="346">
        <v>0</v>
      </c>
      <c r="E241" s="309" t="str">
        <f t="shared" si="11"/>
        <v/>
      </c>
      <c r="F241" s="277" t="str">
        <f t="shared" si="9"/>
        <v>否</v>
      </c>
      <c r="G241" s="155" t="str">
        <f t="shared" si="10"/>
        <v>项</v>
      </c>
    </row>
    <row r="242" ht="36" hidden="1" customHeight="1" spans="1:7">
      <c r="A242" s="444">
        <v>2013815</v>
      </c>
      <c r="B242" s="310" t="s">
        <v>270</v>
      </c>
      <c r="C242" s="346">
        <v>0</v>
      </c>
      <c r="D242" s="346">
        <v>0</v>
      </c>
      <c r="E242" s="309" t="str">
        <f t="shared" si="11"/>
        <v/>
      </c>
      <c r="F242" s="277" t="str">
        <f t="shared" si="9"/>
        <v>否</v>
      </c>
      <c r="G242" s="155" t="str">
        <f t="shared" si="10"/>
        <v>项</v>
      </c>
    </row>
    <row r="243" ht="36" customHeight="1" spans="1:7">
      <c r="A243" s="444">
        <v>2013816</v>
      </c>
      <c r="B243" s="310" t="s">
        <v>271</v>
      </c>
      <c r="C243" s="346">
        <v>19</v>
      </c>
      <c r="D243" s="346">
        <v>0</v>
      </c>
      <c r="E243" s="309" t="str">
        <f t="shared" si="11"/>
        <v/>
      </c>
      <c r="F243" s="277" t="str">
        <f t="shared" si="9"/>
        <v>是</v>
      </c>
      <c r="G243" s="155" t="str">
        <f t="shared" si="10"/>
        <v>项</v>
      </c>
    </row>
    <row r="244" ht="36" hidden="1" customHeight="1" spans="1:7">
      <c r="A244" s="444">
        <v>2013850</v>
      </c>
      <c r="B244" s="310" t="s">
        <v>146</v>
      </c>
      <c r="C244" s="346">
        <v>0</v>
      </c>
      <c r="D244" s="346">
        <v>0</v>
      </c>
      <c r="E244" s="309" t="str">
        <f t="shared" si="11"/>
        <v/>
      </c>
      <c r="F244" s="277" t="str">
        <f t="shared" si="9"/>
        <v>否</v>
      </c>
      <c r="G244" s="155" t="str">
        <f t="shared" si="10"/>
        <v>项</v>
      </c>
    </row>
    <row r="245" ht="36" customHeight="1" spans="1:7">
      <c r="A245" s="444">
        <v>2013899</v>
      </c>
      <c r="B245" s="310" t="s">
        <v>272</v>
      </c>
      <c r="C245" s="346">
        <v>58</v>
      </c>
      <c r="D245" s="346">
        <v>35</v>
      </c>
      <c r="E245" s="309">
        <f t="shared" si="11"/>
        <v>-0.397</v>
      </c>
      <c r="F245" s="277" t="str">
        <f t="shared" si="9"/>
        <v>是</v>
      </c>
      <c r="G245" s="155" t="str">
        <f t="shared" si="10"/>
        <v>项</v>
      </c>
    </row>
    <row r="246" ht="36" hidden="1" customHeight="1" spans="1:7">
      <c r="A246" s="445">
        <v>20199</v>
      </c>
      <c r="B246" s="302" t="s">
        <v>273</v>
      </c>
      <c r="C246" s="342">
        <f>SUM(C247:C248)</f>
        <v>0</v>
      </c>
      <c r="D246" s="342"/>
      <c r="E246" s="304" t="str">
        <f t="shared" si="11"/>
        <v/>
      </c>
      <c r="F246" s="277" t="str">
        <f t="shared" si="9"/>
        <v>否</v>
      </c>
      <c r="G246" s="155" t="str">
        <f t="shared" si="10"/>
        <v>款</v>
      </c>
    </row>
    <row r="247" ht="36" hidden="1" customHeight="1" spans="1:7">
      <c r="A247" s="444">
        <v>2019901</v>
      </c>
      <c r="B247" s="310" t="s">
        <v>274</v>
      </c>
      <c r="C247" s="346">
        <v>0</v>
      </c>
      <c r="D247" s="346">
        <v>0</v>
      </c>
      <c r="E247" s="309" t="str">
        <f t="shared" si="11"/>
        <v/>
      </c>
      <c r="F247" s="277" t="str">
        <f t="shared" si="9"/>
        <v>否</v>
      </c>
      <c r="G247" s="155" t="str">
        <f t="shared" si="10"/>
        <v>项</v>
      </c>
    </row>
    <row r="248" ht="36" hidden="1" customHeight="1" spans="1:7">
      <c r="A248" s="444">
        <v>2019999</v>
      </c>
      <c r="B248" s="310" t="s">
        <v>275</v>
      </c>
      <c r="C248" s="346">
        <v>0</v>
      </c>
      <c r="D248" s="346">
        <v>0</v>
      </c>
      <c r="E248" s="309" t="str">
        <f t="shared" si="11"/>
        <v/>
      </c>
      <c r="F248" s="277" t="str">
        <f t="shared" si="9"/>
        <v>否</v>
      </c>
      <c r="G248" s="155" t="str">
        <f t="shared" si="10"/>
        <v>项</v>
      </c>
    </row>
    <row r="249" ht="36" hidden="1" customHeight="1" spans="1:7">
      <c r="A249" s="449" t="s">
        <v>276</v>
      </c>
      <c r="B249" s="450" t="s">
        <v>277</v>
      </c>
      <c r="C249" s="346">
        <v>0</v>
      </c>
      <c r="D249" s="346">
        <v>0</v>
      </c>
      <c r="E249" s="304" t="str">
        <f t="shared" si="11"/>
        <v/>
      </c>
      <c r="F249" s="277" t="str">
        <f t="shared" si="9"/>
        <v>否</v>
      </c>
      <c r="G249" s="155" t="str">
        <f t="shared" si="10"/>
        <v>项</v>
      </c>
    </row>
    <row r="250" ht="36" customHeight="1" spans="1:7">
      <c r="A250" s="445">
        <v>202</v>
      </c>
      <c r="B250" s="302" t="s">
        <v>71</v>
      </c>
      <c r="C250" s="342">
        <f>C251+C252</f>
        <v>0</v>
      </c>
      <c r="D250" s="342">
        <f>D251+D252</f>
        <v>0</v>
      </c>
      <c r="E250" s="304" t="str">
        <f t="shared" si="11"/>
        <v/>
      </c>
      <c r="F250" s="277" t="str">
        <f t="shared" si="9"/>
        <v>是</v>
      </c>
      <c r="G250" s="155" t="str">
        <f t="shared" si="10"/>
        <v>类</v>
      </c>
    </row>
    <row r="251" ht="36" hidden="1" customHeight="1" spans="1:7">
      <c r="A251" s="445">
        <v>20205</v>
      </c>
      <c r="B251" s="302" t="s">
        <v>278</v>
      </c>
      <c r="C251" s="342"/>
      <c r="D251" s="342"/>
      <c r="E251" s="304" t="str">
        <f t="shared" si="11"/>
        <v/>
      </c>
      <c r="F251" s="277" t="str">
        <f t="shared" si="9"/>
        <v>否</v>
      </c>
      <c r="G251" s="155" t="str">
        <f t="shared" si="10"/>
        <v>款</v>
      </c>
    </row>
    <row r="252" ht="36" hidden="1" customHeight="1" spans="1:7">
      <c r="A252" s="445">
        <v>20299</v>
      </c>
      <c r="B252" s="302" t="s">
        <v>279</v>
      </c>
      <c r="C252" s="342"/>
      <c r="D252" s="342"/>
      <c r="E252" s="304" t="str">
        <f t="shared" si="11"/>
        <v/>
      </c>
      <c r="F252" s="277" t="str">
        <f t="shared" si="9"/>
        <v>否</v>
      </c>
      <c r="G252" s="155" t="str">
        <f t="shared" si="10"/>
        <v>款</v>
      </c>
    </row>
    <row r="253" ht="36" customHeight="1" spans="1:7">
      <c r="A253" s="445">
        <v>203</v>
      </c>
      <c r="B253" s="302" t="s">
        <v>73</v>
      </c>
      <c r="C253" s="342">
        <f>C254+C256+C258+C260+C270</f>
        <v>186</v>
      </c>
      <c r="D253" s="342">
        <f>D254+D256+D258+D260+D270</f>
        <v>0</v>
      </c>
      <c r="E253" s="304" t="str">
        <f t="shared" si="11"/>
        <v/>
      </c>
      <c r="F253" s="277" t="str">
        <f t="shared" si="9"/>
        <v>是</v>
      </c>
      <c r="G253" s="155" t="str">
        <f t="shared" si="10"/>
        <v>类</v>
      </c>
    </row>
    <row r="254" ht="36" hidden="1" customHeight="1" spans="1:7">
      <c r="A254" s="451">
        <v>20301</v>
      </c>
      <c r="B254" s="302" t="s">
        <v>280</v>
      </c>
      <c r="C254" s="342">
        <f>C255</f>
        <v>0</v>
      </c>
      <c r="D254" s="342"/>
      <c r="E254" s="304" t="str">
        <f t="shared" si="11"/>
        <v/>
      </c>
      <c r="F254" s="277" t="str">
        <f t="shared" si="9"/>
        <v>否</v>
      </c>
      <c r="G254" s="155" t="str">
        <f t="shared" si="10"/>
        <v>款</v>
      </c>
    </row>
    <row r="255" ht="36" hidden="1" customHeight="1" spans="1:7">
      <c r="A255" s="452">
        <v>2030101</v>
      </c>
      <c r="B255" s="310" t="s">
        <v>281</v>
      </c>
      <c r="C255" s="346">
        <v>0</v>
      </c>
      <c r="D255" s="346">
        <v>0</v>
      </c>
      <c r="E255" s="309" t="str">
        <f t="shared" si="11"/>
        <v/>
      </c>
      <c r="F255" s="277" t="str">
        <f t="shared" si="9"/>
        <v>否</v>
      </c>
      <c r="G255" s="155" t="str">
        <f t="shared" si="10"/>
        <v>项</v>
      </c>
    </row>
    <row r="256" ht="36" hidden="1" customHeight="1" spans="1:7">
      <c r="A256" s="451">
        <v>20304</v>
      </c>
      <c r="B256" s="302" t="s">
        <v>282</v>
      </c>
      <c r="C256" s="342">
        <f>C257</f>
        <v>0</v>
      </c>
      <c r="D256" s="342"/>
      <c r="E256" s="304" t="str">
        <f t="shared" si="11"/>
        <v/>
      </c>
      <c r="F256" s="277" t="str">
        <f t="shared" si="9"/>
        <v>否</v>
      </c>
      <c r="G256" s="155" t="str">
        <f t="shared" si="10"/>
        <v>款</v>
      </c>
    </row>
    <row r="257" ht="36" hidden="1" customHeight="1" spans="1:7">
      <c r="A257" s="452">
        <v>2030401</v>
      </c>
      <c r="B257" s="310" t="s">
        <v>283</v>
      </c>
      <c r="C257" s="346">
        <v>0</v>
      </c>
      <c r="D257" s="346">
        <v>0</v>
      </c>
      <c r="E257" s="309" t="str">
        <f t="shared" si="11"/>
        <v/>
      </c>
      <c r="F257" s="277" t="str">
        <f t="shared" si="9"/>
        <v>否</v>
      </c>
      <c r="G257" s="155" t="str">
        <f t="shared" si="10"/>
        <v>项</v>
      </c>
    </row>
    <row r="258" ht="36" hidden="1" customHeight="1" spans="1:7">
      <c r="A258" s="451">
        <v>20305</v>
      </c>
      <c r="B258" s="302" t="s">
        <v>284</v>
      </c>
      <c r="C258" s="342">
        <f>C259</f>
        <v>0</v>
      </c>
      <c r="D258" s="342">
        <v>0</v>
      </c>
      <c r="E258" s="304" t="str">
        <f t="shared" si="11"/>
        <v/>
      </c>
      <c r="F258" s="277" t="str">
        <f t="shared" si="9"/>
        <v>否</v>
      </c>
      <c r="G258" s="155" t="str">
        <f t="shared" si="10"/>
        <v>款</v>
      </c>
    </row>
    <row r="259" ht="36" hidden="1" customHeight="1" spans="1:7">
      <c r="A259" s="452">
        <v>2030501</v>
      </c>
      <c r="B259" s="310" t="s">
        <v>285</v>
      </c>
      <c r="C259" s="346">
        <v>0</v>
      </c>
      <c r="D259" s="346">
        <v>0</v>
      </c>
      <c r="E259" s="309" t="str">
        <f t="shared" si="11"/>
        <v/>
      </c>
      <c r="F259" s="277" t="str">
        <f t="shared" si="9"/>
        <v>否</v>
      </c>
      <c r="G259" s="155" t="str">
        <f t="shared" si="10"/>
        <v>项</v>
      </c>
    </row>
    <row r="260" ht="36" customHeight="1" spans="1:7">
      <c r="A260" s="445">
        <v>20306</v>
      </c>
      <c r="B260" s="302" t="s">
        <v>286</v>
      </c>
      <c r="C260" s="342">
        <f>SUM(C261:C269)</f>
        <v>186</v>
      </c>
      <c r="D260" s="342"/>
      <c r="E260" s="304" t="str">
        <f t="shared" si="11"/>
        <v/>
      </c>
      <c r="F260" s="277" t="str">
        <f t="shared" ref="F260:F323" si="12">IF(LEN(A260)=3,"是",IF(B260&lt;&gt;"",IF(SUM(C260:D260)&lt;&gt;0,"是","否"),"是"))</f>
        <v>是</v>
      </c>
      <c r="G260" s="155" t="str">
        <f t="shared" ref="G260:G323" si="13">IF(LEN(A260)=3,"类",IF(LEN(A260)=5,"款","项"))</f>
        <v>款</v>
      </c>
    </row>
    <row r="261" ht="36" customHeight="1" spans="1:7">
      <c r="A261" s="444">
        <v>2030601</v>
      </c>
      <c r="B261" s="310" t="s">
        <v>287</v>
      </c>
      <c r="C261" s="346">
        <v>75</v>
      </c>
      <c r="D261" s="346">
        <v>0</v>
      </c>
      <c r="E261" s="309" t="str">
        <f t="shared" ref="E261:E324" si="14">IF(D261&gt;0,D261/C261-1,IF(C261&lt;0,-(D261/C261-1),""))</f>
        <v/>
      </c>
      <c r="F261" s="277" t="str">
        <f t="shared" si="12"/>
        <v>是</v>
      </c>
      <c r="G261" s="155" t="str">
        <f t="shared" si="13"/>
        <v>项</v>
      </c>
    </row>
    <row r="262" ht="36" hidden="1" customHeight="1" spans="1:7">
      <c r="A262" s="444">
        <v>2030602</v>
      </c>
      <c r="B262" s="310" t="s">
        <v>288</v>
      </c>
      <c r="C262" s="346">
        <v>0</v>
      </c>
      <c r="D262" s="346">
        <v>0</v>
      </c>
      <c r="E262" s="309" t="str">
        <f t="shared" si="14"/>
        <v/>
      </c>
      <c r="F262" s="277" t="str">
        <f t="shared" si="12"/>
        <v>否</v>
      </c>
      <c r="G262" s="155" t="str">
        <f t="shared" si="13"/>
        <v>项</v>
      </c>
    </row>
    <row r="263" ht="36" hidden="1" customHeight="1" spans="1:7">
      <c r="A263" s="444">
        <v>2030603</v>
      </c>
      <c r="B263" s="310" t="s">
        <v>289</v>
      </c>
      <c r="C263" s="346">
        <v>0</v>
      </c>
      <c r="D263" s="346">
        <v>0</v>
      </c>
      <c r="E263" s="309" t="str">
        <f t="shared" si="14"/>
        <v/>
      </c>
      <c r="F263" s="277" t="str">
        <f t="shared" si="12"/>
        <v>否</v>
      </c>
      <c r="G263" s="155" t="str">
        <f t="shared" si="13"/>
        <v>项</v>
      </c>
    </row>
    <row r="264" ht="36" hidden="1" customHeight="1" spans="1:7">
      <c r="A264" s="444">
        <v>2030604</v>
      </c>
      <c r="B264" s="310" t="s">
        <v>290</v>
      </c>
      <c r="C264" s="346">
        <v>0</v>
      </c>
      <c r="D264" s="346">
        <v>0</v>
      </c>
      <c r="E264" s="309" t="str">
        <f t="shared" si="14"/>
        <v/>
      </c>
      <c r="F264" s="277" t="str">
        <f t="shared" si="12"/>
        <v>否</v>
      </c>
      <c r="G264" s="155" t="str">
        <f t="shared" si="13"/>
        <v>项</v>
      </c>
    </row>
    <row r="265" ht="36" hidden="1" customHeight="1" spans="1:7">
      <c r="A265" s="444">
        <v>2030605</v>
      </c>
      <c r="B265" s="310" t="s">
        <v>291</v>
      </c>
      <c r="C265" s="346"/>
      <c r="D265" s="346"/>
      <c r="E265" s="309" t="str">
        <f t="shared" si="14"/>
        <v/>
      </c>
      <c r="F265" s="277" t="str">
        <f t="shared" si="12"/>
        <v>否</v>
      </c>
      <c r="G265" s="155" t="str">
        <f t="shared" si="13"/>
        <v>项</v>
      </c>
    </row>
    <row r="266" ht="36" hidden="1" customHeight="1" spans="1:7">
      <c r="A266" s="444">
        <v>2030606</v>
      </c>
      <c r="B266" s="310" t="s">
        <v>292</v>
      </c>
      <c r="C266" s="346"/>
      <c r="D266" s="346"/>
      <c r="E266" s="309" t="str">
        <f t="shared" si="14"/>
        <v/>
      </c>
      <c r="F266" s="277" t="str">
        <f t="shared" si="12"/>
        <v>否</v>
      </c>
      <c r="G266" s="155" t="str">
        <f t="shared" si="13"/>
        <v>项</v>
      </c>
    </row>
    <row r="267" ht="36" customHeight="1" spans="1:7">
      <c r="A267" s="444">
        <v>2030607</v>
      </c>
      <c r="B267" s="310" t="s">
        <v>293</v>
      </c>
      <c r="C267" s="346">
        <v>111</v>
      </c>
      <c r="D267" s="346">
        <v>0</v>
      </c>
      <c r="E267" s="309" t="str">
        <f t="shared" si="14"/>
        <v/>
      </c>
      <c r="F267" s="277" t="str">
        <f t="shared" si="12"/>
        <v>是</v>
      </c>
      <c r="G267" s="155" t="str">
        <f t="shared" si="13"/>
        <v>项</v>
      </c>
    </row>
    <row r="268" ht="36" hidden="1" customHeight="1" spans="1:7">
      <c r="A268" s="444">
        <v>2030608</v>
      </c>
      <c r="B268" s="310" t="s">
        <v>294</v>
      </c>
      <c r="C268" s="346">
        <v>0</v>
      </c>
      <c r="D268" s="346">
        <v>0</v>
      </c>
      <c r="E268" s="309" t="str">
        <f t="shared" si="14"/>
        <v/>
      </c>
      <c r="F268" s="277" t="str">
        <f t="shared" si="12"/>
        <v>否</v>
      </c>
      <c r="G268" s="155" t="str">
        <f t="shared" si="13"/>
        <v>项</v>
      </c>
    </row>
    <row r="269" ht="36" hidden="1" customHeight="1" spans="1:7">
      <c r="A269" s="444">
        <v>2030699</v>
      </c>
      <c r="B269" s="310" t="s">
        <v>295</v>
      </c>
      <c r="C269" s="346">
        <v>0</v>
      </c>
      <c r="D269" s="346">
        <v>0</v>
      </c>
      <c r="E269" s="309" t="str">
        <f t="shared" si="14"/>
        <v/>
      </c>
      <c r="F269" s="277" t="str">
        <f t="shared" si="12"/>
        <v>否</v>
      </c>
      <c r="G269" s="155" t="str">
        <f t="shared" si="13"/>
        <v>项</v>
      </c>
    </row>
    <row r="270" ht="36" hidden="1" customHeight="1" spans="1:7">
      <c r="A270" s="445">
        <v>20399</v>
      </c>
      <c r="B270" s="302" t="s">
        <v>296</v>
      </c>
      <c r="C270" s="342">
        <f>C271</f>
        <v>0</v>
      </c>
      <c r="D270" s="342">
        <v>0</v>
      </c>
      <c r="E270" s="304" t="str">
        <f t="shared" si="14"/>
        <v/>
      </c>
      <c r="F270" s="277" t="str">
        <f t="shared" si="12"/>
        <v>否</v>
      </c>
      <c r="G270" s="155" t="str">
        <f t="shared" si="13"/>
        <v>款</v>
      </c>
    </row>
    <row r="271" ht="36" hidden="1" customHeight="1" spans="1:7">
      <c r="A271" s="452">
        <v>2039999</v>
      </c>
      <c r="B271" s="310" t="s">
        <v>297</v>
      </c>
      <c r="C271" s="346">
        <v>0</v>
      </c>
      <c r="D271" s="346">
        <v>0</v>
      </c>
      <c r="E271" s="309" t="str">
        <f t="shared" si="14"/>
        <v/>
      </c>
      <c r="F271" s="277" t="str">
        <f t="shared" si="12"/>
        <v>否</v>
      </c>
      <c r="G271" s="155" t="str">
        <f t="shared" si="13"/>
        <v>项</v>
      </c>
    </row>
    <row r="272" ht="36" hidden="1" customHeight="1" spans="1:7">
      <c r="A272" s="449" t="s">
        <v>298</v>
      </c>
      <c r="B272" s="450" t="s">
        <v>277</v>
      </c>
      <c r="C272" s="346">
        <v>0</v>
      </c>
      <c r="D272" s="346">
        <v>0</v>
      </c>
      <c r="E272" s="304" t="str">
        <f t="shared" si="14"/>
        <v/>
      </c>
      <c r="F272" s="277" t="str">
        <f t="shared" si="12"/>
        <v>否</v>
      </c>
      <c r="G272" s="155" t="str">
        <f t="shared" si="13"/>
        <v>项</v>
      </c>
    </row>
    <row r="273" ht="36" customHeight="1" spans="1:7">
      <c r="A273" s="445">
        <v>204</v>
      </c>
      <c r="B273" s="302" t="s">
        <v>75</v>
      </c>
      <c r="C273" s="342">
        <f>C274+C277+C288+C295+C303+C312+C328+C338+C348+C356+C362</f>
        <v>7536</v>
      </c>
      <c r="D273" s="342">
        <f>D274+D277+D288+D295+D303+D312+D328+D338+D348+D356+D362</f>
        <v>6258</v>
      </c>
      <c r="E273" s="304">
        <f t="shared" si="14"/>
        <v>-0.17</v>
      </c>
      <c r="F273" s="277" t="str">
        <f t="shared" si="12"/>
        <v>是</v>
      </c>
      <c r="G273" s="155" t="str">
        <f t="shared" si="13"/>
        <v>类</v>
      </c>
    </row>
    <row r="274" ht="36" hidden="1" customHeight="1" spans="1:7">
      <c r="A274" s="445">
        <v>20401</v>
      </c>
      <c r="B274" s="302" t="s">
        <v>299</v>
      </c>
      <c r="C274" s="342"/>
      <c r="D274" s="342"/>
      <c r="E274" s="304" t="str">
        <f t="shared" si="14"/>
        <v/>
      </c>
      <c r="F274" s="277" t="str">
        <f t="shared" si="12"/>
        <v>否</v>
      </c>
      <c r="G274" s="155" t="str">
        <f t="shared" si="13"/>
        <v>款</v>
      </c>
    </row>
    <row r="275" ht="36" hidden="1" customHeight="1" spans="1:7">
      <c r="A275" s="444">
        <v>2040101</v>
      </c>
      <c r="B275" s="310" t="s">
        <v>300</v>
      </c>
      <c r="C275" s="346">
        <v>0</v>
      </c>
      <c r="D275" s="346">
        <v>0</v>
      </c>
      <c r="E275" s="309" t="str">
        <f t="shared" si="14"/>
        <v/>
      </c>
      <c r="F275" s="277" t="str">
        <f t="shared" si="12"/>
        <v>否</v>
      </c>
      <c r="G275" s="155" t="str">
        <f t="shared" si="13"/>
        <v>项</v>
      </c>
    </row>
    <row r="276" ht="36" hidden="1" customHeight="1" spans="1:7">
      <c r="A276" s="444">
        <v>2040199</v>
      </c>
      <c r="B276" s="310" t="s">
        <v>301</v>
      </c>
      <c r="C276" s="346">
        <v>0</v>
      </c>
      <c r="D276" s="346">
        <v>0</v>
      </c>
      <c r="E276" s="309" t="str">
        <f t="shared" si="14"/>
        <v/>
      </c>
      <c r="F276" s="277" t="str">
        <f t="shared" si="12"/>
        <v>否</v>
      </c>
      <c r="G276" s="155" t="str">
        <f t="shared" si="13"/>
        <v>项</v>
      </c>
    </row>
    <row r="277" ht="36" customHeight="1" spans="1:7">
      <c r="A277" s="445">
        <v>20402</v>
      </c>
      <c r="B277" s="302" t="s">
        <v>302</v>
      </c>
      <c r="C277" s="342">
        <f>SUM(C278:C287)</f>
        <v>6824</v>
      </c>
      <c r="D277" s="342">
        <f>SUM(D278:D287)</f>
        <v>5710</v>
      </c>
      <c r="E277" s="304">
        <f t="shared" si="14"/>
        <v>-0.163</v>
      </c>
      <c r="F277" s="277" t="str">
        <f t="shared" si="12"/>
        <v>是</v>
      </c>
      <c r="G277" s="155" t="str">
        <f t="shared" si="13"/>
        <v>款</v>
      </c>
    </row>
    <row r="278" ht="36" customHeight="1" spans="1:7">
      <c r="A278" s="444">
        <v>2040201</v>
      </c>
      <c r="B278" s="310" t="s">
        <v>137</v>
      </c>
      <c r="C278" s="346">
        <v>5536</v>
      </c>
      <c r="D278" s="346">
        <v>5305</v>
      </c>
      <c r="E278" s="309">
        <f t="shared" si="14"/>
        <v>-0.042</v>
      </c>
      <c r="F278" s="277" t="str">
        <f t="shared" si="12"/>
        <v>是</v>
      </c>
      <c r="G278" s="155" t="str">
        <f t="shared" si="13"/>
        <v>项</v>
      </c>
    </row>
    <row r="279" ht="36" hidden="1" customHeight="1" spans="1:7">
      <c r="A279" s="444">
        <v>2040202</v>
      </c>
      <c r="B279" s="310" t="s">
        <v>138</v>
      </c>
      <c r="C279" s="346">
        <v>0</v>
      </c>
      <c r="D279" s="346">
        <v>0</v>
      </c>
      <c r="E279" s="309" t="str">
        <f t="shared" si="14"/>
        <v/>
      </c>
      <c r="F279" s="277" t="str">
        <f t="shared" si="12"/>
        <v>否</v>
      </c>
      <c r="G279" s="155" t="str">
        <f t="shared" si="13"/>
        <v>项</v>
      </c>
    </row>
    <row r="280" ht="36" hidden="1" customHeight="1" spans="1:7">
      <c r="A280" s="444">
        <v>2040203</v>
      </c>
      <c r="B280" s="310" t="s">
        <v>139</v>
      </c>
      <c r="C280" s="346">
        <v>0</v>
      </c>
      <c r="D280" s="346">
        <v>0</v>
      </c>
      <c r="E280" s="309" t="str">
        <f t="shared" si="14"/>
        <v/>
      </c>
      <c r="F280" s="277" t="str">
        <f t="shared" si="12"/>
        <v>否</v>
      </c>
      <c r="G280" s="155" t="str">
        <f t="shared" si="13"/>
        <v>项</v>
      </c>
    </row>
    <row r="281" ht="36" customHeight="1" spans="1:7">
      <c r="A281" s="444">
        <v>2040219</v>
      </c>
      <c r="B281" s="310" t="s">
        <v>178</v>
      </c>
      <c r="C281" s="346">
        <v>750</v>
      </c>
      <c r="D281" s="346">
        <v>0</v>
      </c>
      <c r="E281" s="309" t="str">
        <f t="shared" si="14"/>
        <v/>
      </c>
      <c r="F281" s="277" t="str">
        <f t="shared" si="12"/>
        <v>是</v>
      </c>
      <c r="G281" s="155" t="str">
        <f t="shared" si="13"/>
        <v>项</v>
      </c>
    </row>
    <row r="282" ht="36" customHeight="1" spans="1:7">
      <c r="A282" s="444">
        <v>2040220</v>
      </c>
      <c r="B282" s="310" t="s">
        <v>303</v>
      </c>
      <c r="C282" s="346">
        <v>110</v>
      </c>
      <c r="D282" s="346">
        <v>0</v>
      </c>
      <c r="E282" s="309" t="str">
        <f t="shared" si="14"/>
        <v/>
      </c>
      <c r="F282" s="277" t="str">
        <f t="shared" si="12"/>
        <v>是</v>
      </c>
      <c r="G282" s="155" t="str">
        <f t="shared" si="13"/>
        <v>项</v>
      </c>
    </row>
    <row r="283" ht="36" hidden="1" customHeight="1" spans="1:7">
      <c r="A283" s="444">
        <v>2040221</v>
      </c>
      <c r="B283" s="310" t="s">
        <v>304</v>
      </c>
      <c r="C283" s="346">
        <v>0</v>
      </c>
      <c r="D283" s="346">
        <v>0</v>
      </c>
      <c r="E283" s="309" t="str">
        <f t="shared" si="14"/>
        <v/>
      </c>
      <c r="F283" s="277" t="str">
        <f t="shared" si="12"/>
        <v>否</v>
      </c>
      <c r="G283" s="155" t="str">
        <f t="shared" si="13"/>
        <v>项</v>
      </c>
    </row>
    <row r="284" ht="36" hidden="1" customHeight="1" spans="1:7">
      <c r="A284" s="444">
        <v>2040222</v>
      </c>
      <c r="B284" s="310" t="s">
        <v>305</v>
      </c>
      <c r="C284" s="346">
        <v>0</v>
      </c>
      <c r="D284" s="346">
        <v>0</v>
      </c>
      <c r="E284" s="309" t="str">
        <f t="shared" si="14"/>
        <v/>
      </c>
      <c r="F284" s="277" t="str">
        <f t="shared" si="12"/>
        <v>否</v>
      </c>
      <c r="G284" s="155" t="str">
        <f t="shared" si="13"/>
        <v>项</v>
      </c>
    </row>
    <row r="285" ht="36" hidden="1" customHeight="1" spans="1:7">
      <c r="A285" s="444">
        <v>2040223</v>
      </c>
      <c r="B285" s="310" t="s">
        <v>306</v>
      </c>
      <c r="C285" s="346">
        <v>0</v>
      </c>
      <c r="D285" s="346">
        <v>0</v>
      </c>
      <c r="E285" s="309"/>
      <c r="F285" s="277" t="str">
        <f t="shared" si="12"/>
        <v>否</v>
      </c>
      <c r="G285" s="155" t="str">
        <f t="shared" si="13"/>
        <v>项</v>
      </c>
    </row>
    <row r="286" ht="36" hidden="1" customHeight="1" spans="1:7">
      <c r="A286" s="444">
        <v>2040250</v>
      </c>
      <c r="B286" s="310" t="s">
        <v>146</v>
      </c>
      <c r="C286" s="346">
        <v>0</v>
      </c>
      <c r="D286" s="346">
        <v>0</v>
      </c>
      <c r="E286" s="309" t="str">
        <f t="shared" si="14"/>
        <v/>
      </c>
      <c r="F286" s="277" t="str">
        <f t="shared" si="12"/>
        <v>否</v>
      </c>
      <c r="G286" s="155" t="str">
        <f t="shared" si="13"/>
        <v>项</v>
      </c>
    </row>
    <row r="287" ht="36" customHeight="1" spans="1:7">
      <c r="A287" s="444">
        <v>2040299</v>
      </c>
      <c r="B287" s="310" t="s">
        <v>307</v>
      </c>
      <c r="C287" s="346">
        <v>428</v>
      </c>
      <c r="D287" s="346">
        <v>405</v>
      </c>
      <c r="E287" s="309">
        <f t="shared" si="14"/>
        <v>-0.054</v>
      </c>
      <c r="F287" s="277" t="str">
        <f t="shared" si="12"/>
        <v>是</v>
      </c>
      <c r="G287" s="155" t="str">
        <f t="shared" si="13"/>
        <v>项</v>
      </c>
    </row>
    <row r="288" ht="36" hidden="1" customHeight="1" spans="1:7">
      <c r="A288" s="445">
        <v>20403</v>
      </c>
      <c r="B288" s="302" t="s">
        <v>308</v>
      </c>
      <c r="C288" s="342">
        <f>SUM(C289:C294)</f>
        <v>0</v>
      </c>
      <c r="D288" s="342">
        <f>SUM(D289:D294)</f>
        <v>0</v>
      </c>
      <c r="E288" s="304" t="str">
        <f t="shared" si="14"/>
        <v/>
      </c>
      <c r="F288" s="277" t="str">
        <f t="shared" si="12"/>
        <v>否</v>
      </c>
      <c r="G288" s="155" t="str">
        <f t="shared" si="13"/>
        <v>款</v>
      </c>
    </row>
    <row r="289" ht="36" hidden="1" customHeight="1" spans="1:7">
      <c r="A289" s="444">
        <v>2040301</v>
      </c>
      <c r="B289" s="310" t="s">
        <v>137</v>
      </c>
      <c r="C289" s="346">
        <v>0</v>
      </c>
      <c r="D289" s="346">
        <v>0</v>
      </c>
      <c r="E289" s="309" t="str">
        <f t="shared" si="14"/>
        <v/>
      </c>
      <c r="F289" s="277" t="str">
        <f t="shared" si="12"/>
        <v>否</v>
      </c>
      <c r="G289" s="155" t="str">
        <f t="shared" si="13"/>
        <v>项</v>
      </c>
    </row>
    <row r="290" ht="36" hidden="1" customHeight="1" spans="1:7">
      <c r="A290" s="444">
        <v>2040302</v>
      </c>
      <c r="B290" s="310" t="s">
        <v>138</v>
      </c>
      <c r="C290" s="346">
        <v>0</v>
      </c>
      <c r="D290" s="346">
        <v>0</v>
      </c>
      <c r="E290" s="309" t="str">
        <f t="shared" si="14"/>
        <v/>
      </c>
      <c r="F290" s="277" t="str">
        <f t="shared" si="12"/>
        <v>否</v>
      </c>
      <c r="G290" s="155" t="str">
        <f t="shared" si="13"/>
        <v>项</v>
      </c>
    </row>
    <row r="291" ht="36" hidden="1" customHeight="1" spans="1:7">
      <c r="A291" s="444">
        <v>2040303</v>
      </c>
      <c r="B291" s="310" t="s">
        <v>139</v>
      </c>
      <c r="C291" s="346">
        <v>0</v>
      </c>
      <c r="D291" s="346">
        <v>0</v>
      </c>
      <c r="E291" s="309" t="str">
        <f t="shared" si="14"/>
        <v/>
      </c>
      <c r="F291" s="277" t="str">
        <f t="shared" si="12"/>
        <v>否</v>
      </c>
      <c r="G291" s="155" t="str">
        <f t="shared" si="13"/>
        <v>项</v>
      </c>
    </row>
    <row r="292" ht="36" hidden="1" customHeight="1" spans="1:7">
      <c r="A292" s="444">
        <v>2040304</v>
      </c>
      <c r="B292" s="310" t="s">
        <v>309</v>
      </c>
      <c r="C292" s="346">
        <v>0</v>
      </c>
      <c r="D292" s="346">
        <v>0</v>
      </c>
      <c r="E292" s="309" t="str">
        <f t="shared" si="14"/>
        <v/>
      </c>
      <c r="F292" s="277" t="str">
        <f t="shared" si="12"/>
        <v>否</v>
      </c>
      <c r="G292" s="155" t="str">
        <f t="shared" si="13"/>
        <v>项</v>
      </c>
    </row>
    <row r="293" ht="36" hidden="1" customHeight="1" spans="1:7">
      <c r="A293" s="444">
        <v>2040350</v>
      </c>
      <c r="B293" s="310" t="s">
        <v>146</v>
      </c>
      <c r="C293" s="346">
        <v>0</v>
      </c>
      <c r="D293" s="346">
        <v>0</v>
      </c>
      <c r="E293" s="309" t="str">
        <f t="shared" si="14"/>
        <v/>
      </c>
      <c r="F293" s="277" t="str">
        <f t="shared" si="12"/>
        <v>否</v>
      </c>
      <c r="G293" s="155" t="str">
        <f t="shared" si="13"/>
        <v>项</v>
      </c>
    </row>
    <row r="294" ht="36" hidden="1" customHeight="1" spans="1:7">
      <c r="A294" s="444">
        <v>2040399</v>
      </c>
      <c r="B294" s="310" t="s">
        <v>310</v>
      </c>
      <c r="C294" s="346">
        <v>0</v>
      </c>
      <c r="D294" s="346">
        <v>0</v>
      </c>
      <c r="E294" s="309" t="str">
        <f t="shared" si="14"/>
        <v/>
      </c>
      <c r="F294" s="277" t="str">
        <f t="shared" si="12"/>
        <v>否</v>
      </c>
      <c r="G294" s="155" t="str">
        <f t="shared" si="13"/>
        <v>项</v>
      </c>
    </row>
    <row r="295" ht="36" customHeight="1" spans="1:7">
      <c r="A295" s="445">
        <v>20404</v>
      </c>
      <c r="B295" s="302" t="s">
        <v>311</v>
      </c>
      <c r="C295" s="342">
        <f>SUM(C296:C302)</f>
        <v>6</v>
      </c>
      <c r="D295" s="342">
        <f>SUM(D296:D302)</f>
        <v>10</v>
      </c>
      <c r="E295" s="304">
        <f t="shared" si="14"/>
        <v>0.667</v>
      </c>
      <c r="F295" s="277" t="str">
        <f t="shared" si="12"/>
        <v>是</v>
      </c>
      <c r="G295" s="155" t="str">
        <f t="shared" si="13"/>
        <v>款</v>
      </c>
    </row>
    <row r="296" ht="36" customHeight="1" spans="1:7">
      <c r="A296" s="444">
        <v>2040401</v>
      </c>
      <c r="B296" s="310" t="s">
        <v>137</v>
      </c>
      <c r="C296" s="346">
        <v>6</v>
      </c>
      <c r="D296" s="346">
        <v>10</v>
      </c>
      <c r="E296" s="309">
        <f t="shared" si="14"/>
        <v>0.667</v>
      </c>
      <c r="F296" s="277" t="str">
        <f t="shared" si="12"/>
        <v>是</v>
      </c>
      <c r="G296" s="155" t="str">
        <f t="shared" si="13"/>
        <v>项</v>
      </c>
    </row>
    <row r="297" ht="36" hidden="1" customHeight="1" spans="1:7">
      <c r="A297" s="444">
        <v>2040402</v>
      </c>
      <c r="B297" s="310" t="s">
        <v>138</v>
      </c>
      <c r="C297" s="346">
        <v>0</v>
      </c>
      <c r="D297" s="346">
        <v>0</v>
      </c>
      <c r="E297" s="309" t="str">
        <f t="shared" si="14"/>
        <v/>
      </c>
      <c r="F297" s="277" t="str">
        <f t="shared" si="12"/>
        <v>否</v>
      </c>
      <c r="G297" s="155" t="str">
        <f t="shared" si="13"/>
        <v>项</v>
      </c>
    </row>
    <row r="298" ht="36" hidden="1" customHeight="1" spans="1:7">
      <c r="A298" s="444">
        <v>2040403</v>
      </c>
      <c r="B298" s="310" t="s">
        <v>139</v>
      </c>
      <c r="C298" s="346">
        <v>0</v>
      </c>
      <c r="D298" s="346">
        <v>0</v>
      </c>
      <c r="E298" s="309" t="str">
        <f t="shared" si="14"/>
        <v/>
      </c>
      <c r="F298" s="277" t="str">
        <f t="shared" si="12"/>
        <v>否</v>
      </c>
      <c r="G298" s="155" t="str">
        <f t="shared" si="13"/>
        <v>项</v>
      </c>
    </row>
    <row r="299" ht="36" hidden="1" customHeight="1" spans="1:7">
      <c r="A299" s="444">
        <v>2040409</v>
      </c>
      <c r="B299" s="310" t="s">
        <v>312</v>
      </c>
      <c r="C299" s="346">
        <v>0</v>
      </c>
      <c r="D299" s="346">
        <v>0</v>
      </c>
      <c r="E299" s="309" t="str">
        <f t="shared" si="14"/>
        <v/>
      </c>
      <c r="F299" s="277" t="str">
        <f t="shared" si="12"/>
        <v>否</v>
      </c>
      <c r="G299" s="155" t="str">
        <f t="shared" si="13"/>
        <v>项</v>
      </c>
    </row>
    <row r="300" ht="36" hidden="1" customHeight="1" spans="1:7">
      <c r="A300" s="444">
        <v>2040410</v>
      </c>
      <c r="B300" s="310" t="s">
        <v>313</v>
      </c>
      <c r="C300" s="346">
        <v>0</v>
      </c>
      <c r="D300" s="346">
        <v>0</v>
      </c>
      <c r="E300" s="309" t="str">
        <f t="shared" si="14"/>
        <v/>
      </c>
      <c r="F300" s="277" t="str">
        <f t="shared" si="12"/>
        <v>否</v>
      </c>
      <c r="G300" s="155" t="str">
        <f t="shared" si="13"/>
        <v>项</v>
      </c>
    </row>
    <row r="301" ht="36" hidden="1" customHeight="1" spans="1:7">
      <c r="A301" s="444">
        <v>2040450</v>
      </c>
      <c r="B301" s="310" t="s">
        <v>146</v>
      </c>
      <c r="C301" s="346">
        <v>0</v>
      </c>
      <c r="D301" s="346">
        <v>0</v>
      </c>
      <c r="E301" s="309" t="str">
        <f t="shared" si="14"/>
        <v/>
      </c>
      <c r="F301" s="277" t="str">
        <f t="shared" si="12"/>
        <v>否</v>
      </c>
      <c r="G301" s="155" t="str">
        <f t="shared" si="13"/>
        <v>项</v>
      </c>
    </row>
    <row r="302" ht="36" hidden="1" customHeight="1" spans="1:7">
      <c r="A302" s="444">
        <v>2040499</v>
      </c>
      <c r="B302" s="310" t="s">
        <v>314</v>
      </c>
      <c r="C302" s="346">
        <v>0</v>
      </c>
      <c r="D302" s="346">
        <v>0</v>
      </c>
      <c r="E302" s="309" t="str">
        <f t="shared" si="14"/>
        <v/>
      </c>
      <c r="F302" s="277" t="str">
        <f t="shared" si="12"/>
        <v>否</v>
      </c>
      <c r="G302" s="155" t="str">
        <f t="shared" si="13"/>
        <v>项</v>
      </c>
    </row>
    <row r="303" ht="36" customHeight="1" spans="1:7">
      <c r="A303" s="445">
        <v>20405</v>
      </c>
      <c r="B303" s="302" t="s">
        <v>315</v>
      </c>
      <c r="C303" s="342">
        <f>SUM(C304:C311)</f>
        <v>8</v>
      </c>
      <c r="D303" s="342">
        <f>SUM(D304:D311)</f>
        <v>8</v>
      </c>
      <c r="E303" s="304">
        <f t="shared" si="14"/>
        <v>0</v>
      </c>
      <c r="F303" s="277" t="str">
        <f t="shared" si="12"/>
        <v>是</v>
      </c>
      <c r="G303" s="155" t="str">
        <f t="shared" si="13"/>
        <v>款</v>
      </c>
    </row>
    <row r="304" ht="36" customHeight="1" spans="1:7">
      <c r="A304" s="444">
        <v>2040501</v>
      </c>
      <c r="B304" s="310" t="s">
        <v>137</v>
      </c>
      <c r="C304" s="346">
        <v>8</v>
      </c>
      <c r="D304" s="346">
        <v>8</v>
      </c>
      <c r="E304" s="309">
        <f t="shared" si="14"/>
        <v>0</v>
      </c>
      <c r="F304" s="277" t="str">
        <f t="shared" si="12"/>
        <v>是</v>
      </c>
      <c r="G304" s="155" t="str">
        <f t="shared" si="13"/>
        <v>项</v>
      </c>
    </row>
    <row r="305" ht="36" hidden="1" customHeight="1" spans="1:7">
      <c r="A305" s="444">
        <v>2040502</v>
      </c>
      <c r="B305" s="310" t="s">
        <v>138</v>
      </c>
      <c r="C305" s="346">
        <v>0</v>
      </c>
      <c r="D305" s="346">
        <v>0</v>
      </c>
      <c r="E305" s="309" t="str">
        <f t="shared" si="14"/>
        <v/>
      </c>
      <c r="F305" s="277" t="str">
        <f t="shared" si="12"/>
        <v>否</v>
      </c>
      <c r="G305" s="155" t="str">
        <f t="shared" si="13"/>
        <v>项</v>
      </c>
    </row>
    <row r="306" ht="36" hidden="1" customHeight="1" spans="1:7">
      <c r="A306" s="444">
        <v>2040503</v>
      </c>
      <c r="B306" s="310" t="s">
        <v>139</v>
      </c>
      <c r="C306" s="346">
        <v>0</v>
      </c>
      <c r="D306" s="346">
        <v>0</v>
      </c>
      <c r="E306" s="309" t="str">
        <f t="shared" si="14"/>
        <v/>
      </c>
      <c r="F306" s="277" t="str">
        <f t="shared" si="12"/>
        <v>否</v>
      </c>
      <c r="G306" s="155" t="str">
        <f t="shared" si="13"/>
        <v>项</v>
      </c>
    </row>
    <row r="307" ht="36" hidden="1" customHeight="1" spans="1:7">
      <c r="A307" s="444">
        <v>2040504</v>
      </c>
      <c r="B307" s="310" t="s">
        <v>316</v>
      </c>
      <c r="C307" s="346">
        <v>0</v>
      </c>
      <c r="D307" s="346">
        <v>0</v>
      </c>
      <c r="E307" s="309" t="str">
        <f t="shared" si="14"/>
        <v/>
      </c>
      <c r="F307" s="277" t="str">
        <f t="shared" si="12"/>
        <v>否</v>
      </c>
      <c r="G307" s="155" t="str">
        <f t="shared" si="13"/>
        <v>项</v>
      </c>
    </row>
    <row r="308" ht="36" hidden="1" customHeight="1" spans="1:7">
      <c r="A308" s="444">
        <v>2040505</v>
      </c>
      <c r="B308" s="310" t="s">
        <v>317</v>
      </c>
      <c r="C308" s="346">
        <v>0</v>
      </c>
      <c r="D308" s="346">
        <v>0</v>
      </c>
      <c r="E308" s="309" t="str">
        <f t="shared" si="14"/>
        <v/>
      </c>
      <c r="F308" s="277" t="str">
        <f t="shared" si="12"/>
        <v>否</v>
      </c>
      <c r="G308" s="155" t="str">
        <f t="shared" si="13"/>
        <v>项</v>
      </c>
    </row>
    <row r="309" ht="36" hidden="1" customHeight="1" spans="1:7">
      <c r="A309" s="444">
        <v>2040506</v>
      </c>
      <c r="B309" s="310" t="s">
        <v>318</v>
      </c>
      <c r="C309" s="346">
        <v>0</v>
      </c>
      <c r="D309" s="346">
        <v>0</v>
      </c>
      <c r="E309" s="309" t="str">
        <f t="shared" si="14"/>
        <v/>
      </c>
      <c r="F309" s="277" t="str">
        <f t="shared" si="12"/>
        <v>否</v>
      </c>
      <c r="G309" s="155" t="str">
        <f t="shared" si="13"/>
        <v>项</v>
      </c>
    </row>
    <row r="310" ht="36" hidden="1" customHeight="1" spans="1:7">
      <c r="A310" s="444">
        <v>2040550</v>
      </c>
      <c r="B310" s="310" t="s">
        <v>146</v>
      </c>
      <c r="C310" s="346">
        <v>0</v>
      </c>
      <c r="D310" s="346">
        <v>0</v>
      </c>
      <c r="E310" s="309" t="str">
        <f t="shared" si="14"/>
        <v/>
      </c>
      <c r="F310" s="277" t="str">
        <f t="shared" si="12"/>
        <v>否</v>
      </c>
      <c r="G310" s="155" t="str">
        <f t="shared" si="13"/>
        <v>项</v>
      </c>
    </row>
    <row r="311" ht="36" hidden="1" customHeight="1" spans="1:7">
      <c r="A311" s="444">
        <v>2040599</v>
      </c>
      <c r="B311" s="310" t="s">
        <v>319</v>
      </c>
      <c r="C311" s="346">
        <v>0</v>
      </c>
      <c r="D311" s="346">
        <v>0</v>
      </c>
      <c r="E311" s="309" t="str">
        <f t="shared" si="14"/>
        <v/>
      </c>
      <c r="F311" s="277" t="str">
        <f t="shared" si="12"/>
        <v>否</v>
      </c>
      <c r="G311" s="155" t="str">
        <f t="shared" si="13"/>
        <v>项</v>
      </c>
    </row>
    <row r="312" ht="36" customHeight="1" spans="1:7">
      <c r="A312" s="445">
        <v>20406</v>
      </c>
      <c r="B312" s="302" t="s">
        <v>320</v>
      </c>
      <c r="C312" s="342">
        <f>SUM(C313:C327)</f>
        <v>648</v>
      </c>
      <c r="D312" s="342">
        <f>SUM(D313:D327)</f>
        <v>530</v>
      </c>
      <c r="E312" s="304">
        <f t="shared" si="14"/>
        <v>-0.182</v>
      </c>
      <c r="F312" s="277" t="str">
        <f t="shared" si="12"/>
        <v>是</v>
      </c>
      <c r="G312" s="155" t="str">
        <f t="shared" si="13"/>
        <v>款</v>
      </c>
    </row>
    <row r="313" ht="36" customHeight="1" spans="1:7">
      <c r="A313" s="444">
        <v>2040601</v>
      </c>
      <c r="B313" s="310" t="s">
        <v>137</v>
      </c>
      <c r="C313" s="346">
        <v>547</v>
      </c>
      <c r="D313" s="346">
        <v>530</v>
      </c>
      <c r="E313" s="309">
        <f t="shared" si="14"/>
        <v>-0.031</v>
      </c>
      <c r="F313" s="277" t="str">
        <f t="shared" si="12"/>
        <v>是</v>
      </c>
      <c r="G313" s="155" t="str">
        <f t="shared" si="13"/>
        <v>项</v>
      </c>
    </row>
    <row r="314" ht="36" hidden="1" customHeight="1" spans="1:7">
      <c r="A314" s="444">
        <v>2040602</v>
      </c>
      <c r="B314" s="310" t="s">
        <v>138</v>
      </c>
      <c r="C314" s="346">
        <v>0</v>
      </c>
      <c r="D314" s="346">
        <v>0</v>
      </c>
      <c r="E314" s="309" t="str">
        <f t="shared" si="14"/>
        <v/>
      </c>
      <c r="F314" s="277" t="str">
        <f t="shared" si="12"/>
        <v>否</v>
      </c>
      <c r="G314" s="155" t="str">
        <f t="shared" si="13"/>
        <v>项</v>
      </c>
    </row>
    <row r="315" ht="36" hidden="1" customHeight="1" spans="1:7">
      <c r="A315" s="444">
        <v>2040603</v>
      </c>
      <c r="B315" s="310" t="s">
        <v>139</v>
      </c>
      <c r="C315" s="346">
        <v>0</v>
      </c>
      <c r="D315" s="346">
        <v>0</v>
      </c>
      <c r="E315" s="309" t="str">
        <f t="shared" si="14"/>
        <v/>
      </c>
      <c r="F315" s="277" t="str">
        <f t="shared" si="12"/>
        <v>否</v>
      </c>
      <c r="G315" s="155" t="str">
        <f t="shared" si="13"/>
        <v>项</v>
      </c>
    </row>
    <row r="316" ht="36" customHeight="1" spans="1:7">
      <c r="A316" s="444">
        <v>2040604</v>
      </c>
      <c r="B316" s="310" t="s">
        <v>321</v>
      </c>
      <c r="C316" s="346">
        <v>22</v>
      </c>
      <c r="D316" s="346">
        <v>0</v>
      </c>
      <c r="E316" s="309" t="str">
        <f t="shared" si="14"/>
        <v/>
      </c>
      <c r="F316" s="277" t="str">
        <f t="shared" si="12"/>
        <v>是</v>
      </c>
      <c r="G316" s="155" t="str">
        <f t="shared" si="13"/>
        <v>项</v>
      </c>
    </row>
    <row r="317" ht="36" customHeight="1" spans="1:7">
      <c r="A317" s="444">
        <v>2040605</v>
      </c>
      <c r="B317" s="310" t="s">
        <v>322</v>
      </c>
      <c r="C317" s="346">
        <v>19</v>
      </c>
      <c r="D317" s="346">
        <v>0</v>
      </c>
      <c r="E317" s="309" t="str">
        <f t="shared" si="14"/>
        <v/>
      </c>
      <c r="F317" s="277" t="str">
        <f t="shared" si="12"/>
        <v>是</v>
      </c>
      <c r="G317" s="155" t="str">
        <f t="shared" si="13"/>
        <v>项</v>
      </c>
    </row>
    <row r="318" ht="36" hidden="1" customHeight="1" spans="1:7">
      <c r="A318" s="453">
        <v>2040606</v>
      </c>
      <c r="B318" s="310" t="s">
        <v>323</v>
      </c>
      <c r="C318" s="346">
        <v>0</v>
      </c>
      <c r="D318" s="346">
        <v>0</v>
      </c>
      <c r="E318" s="309" t="str">
        <f t="shared" si="14"/>
        <v/>
      </c>
      <c r="F318" s="277" t="str">
        <f t="shared" si="12"/>
        <v>否</v>
      </c>
      <c r="G318" s="155" t="str">
        <f t="shared" si="13"/>
        <v>项</v>
      </c>
    </row>
    <row r="319" ht="36" customHeight="1" spans="1:7">
      <c r="A319" s="453">
        <v>2040607</v>
      </c>
      <c r="B319" s="310" t="s">
        <v>324</v>
      </c>
      <c r="C319" s="346">
        <v>40</v>
      </c>
      <c r="D319" s="346">
        <v>0</v>
      </c>
      <c r="E319" s="309" t="str">
        <f t="shared" si="14"/>
        <v/>
      </c>
      <c r="F319" s="277" t="str">
        <f t="shared" si="12"/>
        <v>是</v>
      </c>
      <c r="G319" s="155" t="str">
        <f t="shared" si="13"/>
        <v>项</v>
      </c>
    </row>
    <row r="320" ht="36" hidden="1" customHeight="1" spans="1:7">
      <c r="A320" s="444">
        <v>2040608</v>
      </c>
      <c r="B320" s="310" t="s">
        <v>325</v>
      </c>
      <c r="C320" s="346">
        <v>0</v>
      </c>
      <c r="D320" s="346">
        <v>0</v>
      </c>
      <c r="E320" s="309" t="str">
        <f t="shared" si="14"/>
        <v/>
      </c>
      <c r="F320" s="277" t="str">
        <f t="shared" si="12"/>
        <v>否</v>
      </c>
      <c r="G320" s="155" t="str">
        <f t="shared" si="13"/>
        <v>项</v>
      </c>
    </row>
    <row r="321" ht="36" hidden="1" customHeight="1" spans="1:7">
      <c r="A321" s="444">
        <v>2040609</v>
      </c>
      <c r="B321" s="310" t="s">
        <v>326</v>
      </c>
      <c r="C321" s="346"/>
      <c r="D321" s="346"/>
      <c r="E321" s="309" t="str">
        <f t="shared" si="14"/>
        <v/>
      </c>
      <c r="F321" s="277" t="str">
        <f t="shared" si="12"/>
        <v>否</v>
      </c>
      <c r="G321" s="155" t="str">
        <f t="shared" si="13"/>
        <v>项</v>
      </c>
    </row>
    <row r="322" ht="36" customHeight="1" spans="1:7">
      <c r="A322" s="444">
        <v>2040610</v>
      </c>
      <c r="B322" s="310" t="s">
        <v>327</v>
      </c>
      <c r="C322" s="346">
        <v>20</v>
      </c>
      <c r="D322" s="346">
        <v>0</v>
      </c>
      <c r="E322" s="309"/>
      <c r="F322" s="277" t="str">
        <f t="shared" si="12"/>
        <v>是</v>
      </c>
      <c r="G322" s="155" t="str">
        <f t="shared" si="13"/>
        <v>项</v>
      </c>
    </row>
    <row r="323" ht="36" hidden="1" customHeight="1" spans="1:7">
      <c r="A323" s="444">
        <v>2040611</v>
      </c>
      <c r="B323" s="310" t="s">
        <v>328</v>
      </c>
      <c r="C323" s="346"/>
      <c r="D323" s="346"/>
      <c r="E323" s="309" t="str">
        <f t="shared" si="14"/>
        <v/>
      </c>
      <c r="F323" s="277" t="str">
        <f t="shared" si="12"/>
        <v>否</v>
      </c>
      <c r="G323" s="155" t="str">
        <f t="shared" si="13"/>
        <v>项</v>
      </c>
    </row>
    <row r="324" ht="36" hidden="1" customHeight="1" spans="1:7">
      <c r="A324" s="444">
        <v>2040612</v>
      </c>
      <c r="B324" s="310" t="s">
        <v>329</v>
      </c>
      <c r="C324" s="346">
        <v>0</v>
      </c>
      <c r="D324" s="346">
        <v>0</v>
      </c>
      <c r="E324" s="309" t="str">
        <f t="shared" si="14"/>
        <v/>
      </c>
      <c r="F324" s="277" t="str">
        <f t="shared" ref="F324:F387" si="15">IF(LEN(A324)=3,"是",IF(B324&lt;&gt;"",IF(SUM(C324:D324)&lt;&gt;0,"是","否"),"是"))</f>
        <v>否</v>
      </c>
      <c r="G324" s="155" t="str">
        <f t="shared" ref="G324:G387" si="16">IF(LEN(A324)=3,"类",IF(LEN(A324)=5,"款","项"))</f>
        <v>项</v>
      </c>
    </row>
    <row r="325" ht="36" hidden="1" customHeight="1" spans="1:7">
      <c r="A325" s="444">
        <v>2040613</v>
      </c>
      <c r="B325" s="310" t="s">
        <v>178</v>
      </c>
      <c r="C325" s="346">
        <v>0</v>
      </c>
      <c r="D325" s="346">
        <v>0</v>
      </c>
      <c r="E325" s="309" t="str">
        <f t="shared" ref="E325:E388" si="17">IF(D325&gt;0,D325/C325-1,IF(C325&lt;0,-(D325/C325-1),""))</f>
        <v/>
      </c>
      <c r="F325" s="277" t="str">
        <f t="shared" si="15"/>
        <v>否</v>
      </c>
      <c r="G325" s="155" t="str">
        <f t="shared" si="16"/>
        <v>项</v>
      </c>
    </row>
    <row r="326" ht="36" hidden="1" customHeight="1" spans="1:7">
      <c r="A326" s="444">
        <v>2040650</v>
      </c>
      <c r="B326" s="310" t="s">
        <v>146</v>
      </c>
      <c r="C326" s="346">
        <v>0</v>
      </c>
      <c r="D326" s="346">
        <v>0</v>
      </c>
      <c r="E326" s="309" t="str">
        <f t="shared" si="17"/>
        <v/>
      </c>
      <c r="F326" s="277" t="str">
        <f t="shared" si="15"/>
        <v>否</v>
      </c>
      <c r="G326" s="155" t="str">
        <f t="shared" si="16"/>
        <v>项</v>
      </c>
    </row>
    <row r="327" ht="36" hidden="1" customHeight="1" spans="1:7">
      <c r="A327" s="444">
        <v>2040699</v>
      </c>
      <c r="B327" s="310" t="s">
        <v>330</v>
      </c>
      <c r="C327" s="346">
        <v>0</v>
      </c>
      <c r="D327" s="346">
        <v>0</v>
      </c>
      <c r="E327" s="309" t="str">
        <f t="shared" si="17"/>
        <v/>
      </c>
      <c r="F327" s="277" t="str">
        <f t="shared" si="15"/>
        <v>否</v>
      </c>
      <c r="G327" s="155" t="str">
        <f t="shared" si="16"/>
        <v>项</v>
      </c>
    </row>
    <row r="328" ht="36" hidden="1" customHeight="1" spans="1:7">
      <c r="A328" s="445">
        <v>20407</v>
      </c>
      <c r="B328" s="302" t="s">
        <v>331</v>
      </c>
      <c r="C328" s="342">
        <f>SUM(C329:C337)</f>
        <v>0</v>
      </c>
      <c r="D328" s="342">
        <f>SUM(D329:D337)</f>
        <v>0</v>
      </c>
      <c r="E328" s="304" t="str">
        <f t="shared" si="17"/>
        <v/>
      </c>
      <c r="F328" s="277" t="str">
        <f t="shared" si="15"/>
        <v>否</v>
      </c>
      <c r="G328" s="155" t="str">
        <f t="shared" si="16"/>
        <v>款</v>
      </c>
    </row>
    <row r="329" ht="36" hidden="1" customHeight="1" spans="1:7">
      <c r="A329" s="444">
        <v>2040701</v>
      </c>
      <c r="B329" s="310" t="s">
        <v>137</v>
      </c>
      <c r="C329" s="346">
        <v>0</v>
      </c>
      <c r="D329" s="346">
        <v>0</v>
      </c>
      <c r="E329" s="309" t="str">
        <f t="shared" si="17"/>
        <v/>
      </c>
      <c r="F329" s="277" t="str">
        <f t="shared" si="15"/>
        <v>否</v>
      </c>
      <c r="G329" s="155" t="str">
        <f t="shared" si="16"/>
        <v>项</v>
      </c>
    </row>
    <row r="330" ht="36" hidden="1" customHeight="1" spans="1:7">
      <c r="A330" s="444">
        <v>2040702</v>
      </c>
      <c r="B330" s="310" t="s">
        <v>138</v>
      </c>
      <c r="C330" s="346">
        <v>0</v>
      </c>
      <c r="D330" s="346">
        <v>0</v>
      </c>
      <c r="E330" s="309" t="str">
        <f t="shared" si="17"/>
        <v/>
      </c>
      <c r="F330" s="277" t="str">
        <f t="shared" si="15"/>
        <v>否</v>
      </c>
      <c r="G330" s="155" t="str">
        <f t="shared" si="16"/>
        <v>项</v>
      </c>
    </row>
    <row r="331" ht="36" hidden="1" customHeight="1" spans="1:7">
      <c r="A331" s="444">
        <v>2040703</v>
      </c>
      <c r="B331" s="310" t="s">
        <v>139</v>
      </c>
      <c r="C331" s="346">
        <v>0</v>
      </c>
      <c r="D331" s="346">
        <v>0</v>
      </c>
      <c r="E331" s="309" t="str">
        <f t="shared" si="17"/>
        <v/>
      </c>
      <c r="F331" s="277" t="str">
        <f t="shared" si="15"/>
        <v>否</v>
      </c>
      <c r="G331" s="155" t="str">
        <f t="shared" si="16"/>
        <v>项</v>
      </c>
    </row>
    <row r="332" ht="36" hidden="1" customHeight="1" spans="1:7">
      <c r="A332" s="444">
        <v>2040704</v>
      </c>
      <c r="B332" s="310" t="s">
        <v>332</v>
      </c>
      <c r="C332" s="346">
        <v>0</v>
      </c>
      <c r="D332" s="346">
        <v>0</v>
      </c>
      <c r="E332" s="309" t="str">
        <f t="shared" si="17"/>
        <v/>
      </c>
      <c r="F332" s="277" t="str">
        <f t="shared" si="15"/>
        <v>否</v>
      </c>
      <c r="G332" s="155" t="str">
        <f t="shared" si="16"/>
        <v>项</v>
      </c>
    </row>
    <row r="333" ht="36" hidden="1" customHeight="1" spans="1:7">
      <c r="A333" s="444">
        <v>2040705</v>
      </c>
      <c r="B333" s="310" t="s">
        <v>333</v>
      </c>
      <c r="C333" s="346">
        <v>0</v>
      </c>
      <c r="D333" s="346">
        <v>0</v>
      </c>
      <c r="E333" s="309" t="str">
        <f t="shared" si="17"/>
        <v/>
      </c>
      <c r="F333" s="277" t="str">
        <f t="shared" si="15"/>
        <v>否</v>
      </c>
      <c r="G333" s="155" t="str">
        <f t="shared" si="16"/>
        <v>项</v>
      </c>
    </row>
    <row r="334" ht="36" hidden="1" customHeight="1" spans="1:7">
      <c r="A334" s="444">
        <v>2040706</v>
      </c>
      <c r="B334" s="310" t="s">
        <v>334</v>
      </c>
      <c r="C334" s="346">
        <v>0</v>
      </c>
      <c r="D334" s="346">
        <v>0</v>
      </c>
      <c r="E334" s="309" t="str">
        <f t="shared" si="17"/>
        <v/>
      </c>
      <c r="F334" s="277" t="str">
        <f t="shared" si="15"/>
        <v>否</v>
      </c>
      <c r="G334" s="155" t="str">
        <f t="shared" si="16"/>
        <v>项</v>
      </c>
    </row>
    <row r="335" ht="36" hidden="1" customHeight="1" spans="1:7">
      <c r="A335" s="444">
        <v>2040707</v>
      </c>
      <c r="B335" s="310" t="s">
        <v>178</v>
      </c>
      <c r="C335" s="346">
        <v>0</v>
      </c>
      <c r="D335" s="346">
        <v>0</v>
      </c>
      <c r="E335" s="309" t="str">
        <f t="shared" si="17"/>
        <v/>
      </c>
      <c r="F335" s="277" t="str">
        <f t="shared" si="15"/>
        <v>否</v>
      </c>
      <c r="G335" s="155" t="str">
        <f t="shared" si="16"/>
        <v>项</v>
      </c>
    </row>
    <row r="336" ht="36" hidden="1" customHeight="1" spans="1:7">
      <c r="A336" s="444">
        <v>2040750</v>
      </c>
      <c r="B336" s="310" t="s">
        <v>146</v>
      </c>
      <c r="C336" s="346">
        <v>0</v>
      </c>
      <c r="D336" s="346">
        <v>0</v>
      </c>
      <c r="E336" s="309" t="str">
        <f t="shared" si="17"/>
        <v/>
      </c>
      <c r="F336" s="277" t="str">
        <f t="shared" si="15"/>
        <v>否</v>
      </c>
      <c r="G336" s="155" t="str">
        <f t="shared" si="16"/>
        <v>项</v>
      </c>
    </row>
    <row r="337" ht="36" hidden="1" customHeight="1" spans="1:7">
      <c r="A337" s="444">
        <v>2040799</v>
      </c>
      <c r="B337" s="310" t="s">
        <v>335</v>
      </c>
      <c r="C337" s="346">
        <v>0</v>
      </c>
      <c r="D337" s="346">
        <v>0</v>
      </c>
      <c r="E337" s="309" t="str">
        <f t="shared" si="17"/>
        <v/>
      </c>
      <c r="F337" s="277" t="str">
        <f t="shared" si="15"/>
        <v>否</v>
      </c>
      <c r="G337" s="155" t="str">
        <f t="shared" si="16"/>
        <v>项</v>
      </c>
    </row>
    <row r="338" ht="36" hidden="1" customHeight="1" spans="1:7">
      <c r="A338" s="445">
        <v>20408</v>
      </c>
      <c r="B338" s="302" t="s">
        <v>336</v>
      </c>
      <c r="C338" s="342">
        <f>SUM(C339:C347)</f>
        <v>0</v>
      </c>
      <c r="D338" s="342">
        <f>SUM(D339:D347)</f>
        <v>0</v>
      </c>
      <c r="E338" s="304" t="str">
        <f t="shared" si="17"/>
        <v/>
      </c>
      <c r="F338" s="277" t="str">
        <f t="shared" si="15"/>
        <v>否</v>
      </c>
      <c r="G338" s="155" t="str">
        <f t="shared" si="16"/>
        <v>款</v>
      </c>
    </row>
    <row r="339" ht="36" hidden="1" customHeight="1" spans="1:7">
      <c r="A339" s="444">
        <v>2040801</v>
      </c>
      <c r="B339" s="310" t="s">
        <v>137</v>
      </c>
      <c r="C339" s="346">
        <v>0</v>
      </c>
      <c r="D339" s="346">
        <v>0</v>
      </c>
      <c r="E339" s="309" t="str">
        <f t="shared" si="17"/>
        <v/>
      </c>
      <c r="F339" s="277" t="str">
        <f t="shared" si="15"/>
        <v>否</v>
      </c>
      <c r="G339" s="155" t="str">
        <f t="shared" si="16"/>
        <v>项</v>
      </c>
    </row>
    <row r="340" ht="36" hidden="1" customHeight="1" spans="1:7">
      <c r="A340" s="444">
        <v>2040802</v>
      </c>
      <c r="B340" s="310" t="s">
        <v>138</v>
      </c>
      <c r="C340" s="346">
        <v>0</v>
      </c>
      <c r="D340" s="346">
        <v>0</v>
      </c>
      <c r="E340" s="309" t="str">
        <f t="shared" si="17"/>
        <v/>
      </c>
      <c r="F340" s="277" t="str">
        <f t="shared" si="15"/>
        <v>否</v>
      </c>
      <c r="G340" s="155" t="str">
        <f t="shared" si="16"/>
        <v>项</v>
      </c>
    </row>
    <row r="341" ht="36" hidden="1" customHeight="1" spans="1:7">
      <c r="A341" s="444">
        <v>2040803</v>
      </c>
      <c r="B341" s="310" t="s">
        <v>139</v>
      </c>
      <c r="C341" s="346">
        <v>0</v>
      </c>
      <c r="D341" s="346">
        <v>0</v>
      </c>
      <c r="E341" s="309" t="str">
        <f t="shared" si="17"/>
        <v/>
      </c>
      <c r="F341" s="277" t="str">
        <f t="shared" si="15"/>
        <v>否</v>
      </c>
      <c r="G341" s="155" t="str">
        <f t="shared" si="16"/>
        <v>项</v>
      </c>
    </row>
    <row r="342" ht="36" hidden="1" customHeight="1" spans="1:7">
      <c r="A342" s="444">
        <v>2040804</v>
      </c>
      <c r="B342" s="310" t="s">
        <v>337</v>
      </c>
      <c r="C342" s="346">
        <v>0</v>
      </c>
      <c r="D342" s="346">
        <v>0</v>
      </c>
      <c r="E342" s="309" t="str">
        <f t="shared" si="17"/>
        <v/>
      </c>
      <c r="F342" s="277" t="str">
        <f t="shared" si="15"/>
        <v>否</v>
      </c>
      <c r="G342" s="155" t="str">
        <f t="shared" si="16"/>
        <v>项</v>
      </c>
    </row>
    <row r="343" ht="36" hidden="1" customHeight="1" spans="1:7">
      <c r="A343" s="444">
        <v>2040805</v>
      </c>
      <c r="B343" s="310" t="s">
        <v>338</v>
      </c>
      <c r="C343" s="346">
        <v>0</v>
      </c>
      <c r="D343" s="346">
        <v>0</v>
      </c>
      <c r="E343" s="309" t="str">
        <f t="shared" si="17"/>
        <v/>
      </c>
      <c r="F343" s="277" t="str">
        <f t="shared" si="15"/>
        <v>否</v>
      </c>
      <c r="G343" s="155" t="str">
        <f t="shared" si="16"/>
        <v>项</v>
      </c>
    </row>
    <row r="344" ht="36" hidden="1" customHeight="1" spans="1:7">
      <c r="A344" s="444">
        <v>2040806</v>
      </c>
      <c r="B344" s="310" t="s">
        <v>339</v>
      </c>
      <c r="C344" s="346">
        <v>0</v>
      </c>
      <c r="D344" s="346">
        <v>0</v>
      </c>
      <c r="E344" s="309" t="str">
        <f t="shared" si="17"/>
        <v/>
      </c>
      <c r="F344" s="277" t="str">
        <f t="shared" si="15"/>
        <v>否</v>
      </c>
      <c r="G344" s="155" t="str">
        <f t="shared" si="16"/>
        <v>项</v>
      </c>
    </row>
    <row r="345" ht="36" hidden="1" customHeight="1" spans="1:7">
      <c r="A345" s="444">
        <v>2040807</v>
      </c>
      <c r="B345" s="310" t="s">
        <v>178</v>
      </c>
      <c r="C345" s="346">
        <v>0</v>
      </c>
      <c r="D345" s="346">
        <v>0</v>
      </c>
      <c r="E345" s="309" t="str">
        <f t="shared" si="17"/>
        <v/>
      </c>
      <c r="F345" s="277" t="str">
        <f t="shared" si="15"/>
        <v>否</v>
      </c>
      <c r="G345" s="155" t="str">
        <f t="shared" si="16"/>
        <v>项</v>
      </c>
    </row>
    <row r="346" ht="36" hidden="1" customHeight="1" spans="1:7">
      <c r="A346" s="444">
        <v>2040850</v>
      </c>
      <c r="B346" s="310" t="s">
        <v>146</v>
      </c>
      <c r="C346" s="346">
        <v>0</v>
      </c>
      <c r="D346" s="346">
        <v>0</v>
      </c>
      <c r="E346" s="309" t="str">
        <f t="shared" si="17"/>
        <v/>
      </c>
      <c r="F346" s="277" t="str">
        <f t="shared" si="15"/>
        <v>否</v>
      </c>
      <c r="G346" s="155" t="str">
        <f t="shared" si="16"/>
        <v>项</v>
      </c>
    </row>
    <row r="347" ht="36" hidden="1" customHeight="1" spans="1:7">
      <c r="A347" s="444">
        <v>2040899</v>
      </c>
      <c r="B347" s="310" t="s">
        <v>340</v>
      </c>
      <c r="C347" s="346">
        <v>0</v>
      </c>
      <c r="D347" s="346">
        <v>0</v>
      </c>
      <c r="E347" s="309" t="str">
        <f t="shared" si="17"/>
        <v/>
      </c>
      <c r="F347" s="277" t="str">
        <f t="shared" si="15"/>
        <v>否</v>
      </c>
      <c r="G347" s="155" t="str">
        <f t="shared" si="16"/>
        <v>项</v>
      </c>
    </row>
    <row r="348" ht="36" hidden="1" customHeight="1" spans="1:7">
      <c r="A348" s="445">
        <v>20409</v>
      </c>
      <c r="B348" s="302" t="s">
        <v>341</v>
      </c>
      <c r="C348" s="342">
        <f>SUM(C349:C355)</f>
        <v>0</v>
      </c>
      <c r="D348" s="342">
        <f>SUM(D349:D355)</f>
        <v>0</v>
      </c>
      <c r="E348" s="304" t="str">
        <f t="shared" si="17"/>
        <v/>
      </c>
      <c r="F348" s="277" t="str">
        <f t="shared" si="15"/>
        <v>否</v>
      </c>
      <c r="G348" s="155" t="str">
        <f t="shared" si="16"/>
        <v>款</v>
      </c>
    </row>
    <row r="349" ht="36" hidden="1" customHeight="1" spans="1:7">
      <c r="A349" s="444">
        <v>2040901</v>
      </c>
      <c r="B349" s="310" t="s">
        <v>137</v>
      </c>
      <c r="C349" s="346">
        <v>0</v>
      </c>
      <c r="D349" s="346">
        <v>0</v>
      </c>
      <c r="E349" s="309" t="str">
        <f t="shared" si="17"/>
        <v/>
      </c>
      <c r="F349" s="277" t="str">
        <f t="shared" si="15"/>
        <v>否</v>
      </c>
      <c r="G349" s="155" t="str">
        <f t="shared" si="16"/>
        <v>项</v>
      </c>
    </row>
    <row r="350" ht="36" hidden="1" customHeight="1" spans="1:7">
      <c r="A350" s="444">
        <v>2040902</v>
      </c>
      <c r="B350" s="310" t="s">
        <v>138</v>
      </c>
      <c r="C350" s="346">
        <v>0</v>
      </c>
      <c r="D350" s="346">
        <v>0</v>
      </c>
      <c r="E350" s="309" t="str">
        <f t="shared" si="17"/>
        <v/>
      </c>
      <c r="F350" s="277" t="str">
        <f t="shared" si="15"/>
        <v>否</v>
      </c>
      <c r="G350" s="155" t="str">
        <f t="shared" si="16"/>
        <v>项</v>
      </c>
    </row>
    <row r="351" ht="36" hidden="1" customHeight="1" spans="1:7">
      <c r="A351" s="444">
        <v>2040903</v>
      </c>
      <c r="B351" s="310" t="s">
        <v>139</v>
      </c>
      <c r="C351" s="346">
        <v>0</v>
      </c>
      <c r="D351" s="346">
        <v>0</v>
      </c>
      <c r="E351" s="309" t="str">
        <f t="shared" si="17"/>
        <v/>
      </c>
      <c r="F351" s="277" t="str">
        <f t="shared" si="15"/>
        <v>否</v>
      </c>
      <c r="G351" s="155" t="str">
        <f t="shared" si="16"/>
        <v>项</v>
      </c>
    </row>
    <row r="352" ht="36" hidden="1" customHeight="1" spans="1:7">
      <c r="A352" s="444">
        <v>2040904</v>
      </c>
      <c r="B352" s="310" t="s">
        <v>342</v>
      </c>
      <c r="C352" s="346">
        <v>0</v>
      </c>
      <c r="D352" s="346">
        <v>0</v>
      </c>
      <c r="E352" s="309" t="str">
        <f t="shared" si="17"/>
        <v/>
      </c>
      <c r="F352" s="277" t="str">
        <f t="shared" si="15"/>
        <v>否</v>
      </c>
      <c r="G352" s="155" t="str">
        <f t="shared" si="16"/>
        <v>项</v>
      </c>
    </row>
    <row r="353" ht="36" hidden="1" customHeight="1" spans="1:7">
      <c r="A353" s="444">
        <v>2040905</v>
      </c>
      <c r="B353" s="310" t="s">
        <v>343</v>
      </c>
      <c r="C353" s="346">
        <v>0</v>
      </c>
      <c r="D353" s="346">
        <v>0</v>
      </c>
      <c r="E353" s="309" t="str">
        <f t="shared" si="17"/>
        <v/>
      </c>
      <c r="F353" s="277" t="str">
        <f t="shared" si="15"/>
        <v>否</v>
      </c>
      <c r="G353" s="155" t="str">
        <f t="shared" si="16"/>
        <v>项</v>
      </c>
    </row>
    <row r="354" ht="36" hidden="1" customHeight="1" spans="1:7">
      <c r="A354" s="444">
        <v>2040950</v>
      </c>
      <c r="B354" s="310" t="s">
        <v>146</v>
      </c>
      <c r="C354" s="346">
        <v>0</v>
      </c>
      <c r="D354" s="346">
        <v>0</v>
      </c>
      <c r="E354" s="309" t="str">
        <f t="shared" si="17"/>
        <v/>
      </c>
      <c r="F354" s="277" t="str">
        <f t="shared" si="15"/>
        <v>否</v>
      </c>
      <c r="G354" s="155" t="str">
        <f t="shared" si="16"/>
        <v>项</v>
      </c>
    </row>
    <row r="355" ht="36" hidden="1" customHeight="1" spans="1:7">
      <c r="A355" s="444">
        <v>2040999</v>
      </c>
      <c r="B355" s="310" t="s">
        <v>344</v>
      </c>
      <c r="C355" s="346">
        <v>0</v>
      </c>
      <c r="D355" s="346">
        <v>0</v>
      </c>
      <c r="E355" s="309" t="str">
        <f t="shared" si="17"/>
        <v/>
      </c>
      <c r="F355" s="277" t="str">
        <f t="shared" si="15"/>
        <v>否</v>
      </c>
      <c r="G355" s="155" t="str">
        <f t="shared" si="16"/>
        <v>项</v>
      </c>
    </row>
    <row r="356" ht="36" hidden="1" customHeight="1" spans="1:7">
      <c r="A356" s="445">
        <v>20410</v>
      </c>
      <c r="B356" s="302" t="s">
        <v>345</v>
      </c>
      <c r="C356" s="342">
        <f>SUM(C357:C361)</f>
        <v>0</v>
      </c>
      <c r="D356" s="342">
        <f>SUM(D357:D361)</f>
        <v>0</v>
      </c>
      <c r="E356" s="304" t="str">
        <f t="shared" si="17"/>
        <v/>
      </c>
      <c r="F356" s="277" t="str">
        <f t="shared" si="15"/>
        <v>否</v>
      </c>
      <c r="G356" s="155" t="str">
        <f t="shared" si="16"/>
        <v>款</v>
      </c>
    </row>
    <row r="357" ht="36" hidden="1" customHeight="1" spans="1:7">
      <c r="A357" s="444">
        <v>2041001</v>
      </c>
      <c r="B357" s="310" t="s">
        <v>137</v>
      </c>
      <c r="C357" s="346">
        <v>0</v>
      </c>
      <c r="D357" s="346">
        <v>0</v>
      </c>
      <c r="E357" s="309" t="str">
        <f t="shared" si="17"/>
        <v/>
      </c>
      <c r="F357" s="277" t="str">
        <f t="shared" si="15"/>
        <v>否</v>
      </c>
      <c r="G357" s="155" t="str">
        <f t="shared" si="16"/>
        <v>项</v>
      </c>
    </row>
    <row r="358" ht="36" hidden="1" customHeight="1" spans="1:7">
      <c r="A358" s="444">
        <v>2041002</v>
      </c>
      <c r="B358" s="310" t="s">
        <v>138</v>
      </c>
      <c r="C358" s="346">
        <v>0</v>
      </c>
      <c r="D358" s="346">
        <v>0</v>
      </c>
      <c r="E358" s="309" t="str">
        <f t="shared" si="17"/>
        <v/>
      </c>
      <c r="F358" s="277" t="str">
        <f t="shared" si="15"/>
        <v>否</v>
      </c>
      <c r="G358" s="155" t="str">
        <f t="shared" si="16"/>
        <v>项</v>
      </c>
    </row>
    <row r="359" ht="36" hidden="1" customHeight="1" spans="1:7">
      <c r="A359" s="444">
        <v>2041006</v>
      </c>
      <c r="B359" s="310" t="s">
        <v>178</v>
      </c>
      <c r="C359" s="346">
        <v>0</v>
      </c>
      <c r="D359" s="346">
        <v>0</v>
      </c>
      <c r="E359" s="309" t="str">
        <f t="shared" si="17"/>
        <v/>
      </c>
      <c r="F359" s="277" t="str">
        <f t="shared" si="15"/>
        <v>否</v>
      </c>
      <c r="G359" s="155" t="str">
        <f t="shared" si="16"/>
        <v>项</v>
      </c>
    </row>
    <row r="360" ht="36" hidden="1" customHeight="1" spans="1:7">
      <c r="A360" s="444">
        <v>2041007</v>
      </c>
      <c r="B360" s="310" t="s">
        <v>346</v>
      </c>
      <c r="C360" s="346">
        <v>0</v>
      </c>
      <c r="D360" s="346">
        <v>0</v>
      </c>
      <c r="E360" s="309" t="str">
        <f t="shared" si="17"/>
        <v/>
      </c>
      <c r="F360" s="277" t="str">
        <f t="shared" si="15"/>
        <v>否</v>
      </c>
      <c r="G360" s="155" t="str">
        <f t="shared" si="16"/>
        <v>项</v>
      </c>
    </row>
    <row r="361" ht="36" hidden="1" customHeight="1" spans="1:7">
      <c r="A361" s="444">
        <v>2041099</v>
      </c>
      <c r="B361" s="310" t="s">
        <v>347</v>
      </c>
      <c r="C361" s="346">
        <v>0</v>
      </c>
      <c r="D361" s="346">
        <v>0</v>
      </c>
      <c r="E361" s="309" t="str">
        <f t="shared" si="17"/>
        <v/>
      </c>
      <c r="F361" s="277" t="str">
        <f t="shared" si="15"/>
        <v>否</v>
      </c>
      <c r="G361" s="155" t="str">
        <f t="shared" si="16"/>
        <v>项</v>
      </c>
    </row>
    <row r="362" ht="36" customHeight="1" spans="1:7">
      <c r="A362" s="445">
        <v>20499</v>
      </c>
      <c r="B362" s="302" t="s">
        <v>348</v>
      </c>
      <c r="C362" s="342">
        <f>SUM(C363:C364)</f>
        <v>50</v>
      </c>
      <c r="D362" s="342">
        <f>SUM(D363:D364)</f>
        <v>0</v>
      </c>
      <c r="E362" s="304" t="str">
        <f t="shared" si="17"/>
        <v/>
      </c>
      <c r="F362" s="277" t="str">
        <f t="shared" si="15"/>
        <v>是</v>
      </c>
      <c r="G362" s="155" t="str">
        <f t="shared" si="16"/>
        <v>款</v>
      </c>
    </row>
    <row r="363" ht="36" hidden="1" customHeight="1" spans="1:7">
      <c r="A363" s="448">
        <v>2049902</v>
      </c>
      <c r="B363" s="310" t="s">
        <v>349</v>
      </c>
      <c r="C363" s="346">
        <v>0</v>
      </c>
      <c r="D363" s="346">
        <v>0</v>
      </c>
      <c r="E363" s="309" t="str">
        <f t="shared" si="17"/>
        <v/>
      </c>
      <c r="F363" s="277" t="str">
        <f t="shared" si="15"/>
        <v>否</v>
      </c>
      <c r="G363" s="155" t="str">
        <f t="shared" si="16"/>
        <v>项</v>
      </c>
    </row>
    <row r="364" ht="36" customHeight="1" spans="1:7">
      <c r="A364" s="454">
        <v>2049999</v>
      </c>
      <c r="B364" s="310" t="s">
        <v>350</v>
      </c>
      <c r="C364" s="346">
        <v>50</v>
      </c>
      <c r="D364" s="346">
        <v>0</v>
      </c>
      <c r="E364" s="309" t="str">
        <f t="shared" si="17"/>
        <v/>
      </c>
      <c r="F364" s="277" t="str">
        <f t="shared" si="15"/>
        <v>是</v>
      </c>
      <c r="G364" s="155" t="str">
        <f t="shared" si="16"/>
        <v>项</v>
      </c>
    </row>
    <row r="365" ht="36" hidden="1" customHeight="1" spans="1:7">
      <c r="A365" s="455" t="s">
        <v>351</v>
      </c>
      <c r="B365" s="450" t="s">
        <v>277</v>
      </c>
      <c r="C365" s="346">
        <v>0</v>
      </c>
      <c r="D365" s="346">
        <v>0</v>
      </c>
      <c r="E365" s="304" t="str">
        <f t="shared" si="17"/>
        <v/>
      </c>
      <c r="F365" s="277" t="str">
        <f t="shared" si="15"/>
        <v>否</v>
      </c>
      <c r="G365" s="155" t="str">
        <f t="shared" si="16"/>
        <v>项</v>
      </c>
    </row>
    <row r="366" ht="36" hidden="1" customHeight="1" spans="1:7">
      <c r="A366" s="455" t="s">
        <v>352</v>
      </c>
      <c r="B366" s="450" t="s">
        <v>353</v>
      </c>
      <c r="C366" s="346">
        <v>0</v>
      </c>
      <c r="D366" s="346">
        <v>0</v>
      </c>
      <c r="E366" s="304" t="str">
        <f t="shared" si="17"/>
        <v/>
      </c>
      <c r="F366" s="277" t="str">
        <f t="shared" si="15"/>
        <v>否</v>
      </c>
      <c r="G366" s="155" t="str">
        <f t="shared" si="16"/>
        <v>项</v>
      </c>
    </row>
    <row r="367" ht="36" customHeight="1" spans="1:7">
      <c r="A367" s="445">
        <v>205</v>
      </c>
      <c r="B367" s="302" t="s">
        <v>77</v>
      </c>
      <c r="C367" s="342">
        <f>C368+C373+C382+C388+C394+C398+C402+C406+C412+C419</f>
        <v>35791</v>
      </c>
      <c r="D367" s="342">
        <f>D368+D373+D382+D388+D394+D398+D402+D406+D412+D419</f>
        <v>34961</v>
      </c>
      <c r="E367" s="304">
        <f t="shared" si="17"/>
        <v>-0.023</v>
      </c>
      <c r="F367" s="277" t="str">
        <f t="shared" si="15"/>
        <v>是</v>
      </c>
      <c r="G367" s="155" t="str">
        <f t="shared" si="16"/>
        <v>类</v>
      </c>
    </row>
    <row r="368" ht="36" customHeight="1" spans="1:7">
      <c r="A368" s="445">
        <v>20501</v>
      </c>
      <c r="B368" s="302" t="s">
        <v>354</v>
      </c>
      <c r="C368" s="342">
        <f>SUM(C369:C372)</f>
        <v>416</v>
      </c>
      <c r="D368" s="342">
        <f>SUM(D369:D372)</f>
        <v>567</v>
      </c>
      <c r="E368" s="304">
        <f t="shared" si="17"/>
        <v>0.363</v>
      </c>
      <c r="F368" s="277" t="str">
        <f t="shared" si="15"/>
        <v>是</v>
      </c>
      <c r="G368" s="155" t="str">
        <f t="shared" si="16"/>
        <v>款</v>
      </c>
    </row>
    <row r="369" ht="36" customHeight="1" spans="1:7">
      <c r="A369" s="444">
        <v>2050101</v>
      </c>
      <c r="B369" s="310" t="s">
        <v>137</v>
      </c>
      <c r="C369" s="346">
        <v>411</v>
      </c>
      <c r="D369" s="346">
        <v>567</v>
      </c>
      <c r="E369" s="309">
        <f t="shared" si="17"/>
        <v>0.38</v>
      </c>
      <c r="F369" s="277" t="str">
        <f t="shared" si="15"/>
        <v>是</v>
      </c>
      <c r="G369" s="155" t="str">
        <f t="shared" si="16"/>
        <v>项</v>
      </c>
    </row>
    <row r="370" ht="36" customHeight="1" spans="1:7">
      <c r="A370" s="444">
        <v>2050102</v>
      </c>
      <c r="B370" s="310" t="s">
        <v>138</v>
      </c>
      <c r="C370" s="346">
        <v>5</v>
      </c>
      <c r="D370" s="346">
        <v>0</v>
      </c>
      <c r="E370" s="309" t="str">
        <f t="shared" si="17"/>
        <v/>
      </c>
      <c r="F370" s="277" t="str">
        <f t="shared" si="15"/>
        <v>是</v>
      </c>
      <c r="G370" s="155" t="str">
        <f t="shared" si="16"/>
        <v>项</v>
      </c>
    </row>
    <row r="371" ht="36" hidden="1" customHeight="1" spans="1:7">
      <c r="A371" s="444">
        <v>2050103</v>
      </c>
      <c r="B371" s="310" t="s">
        <v>139</v>
      </c>
      <c r="C371" s="346">
        <v>0</v>
      </c>
      <c r="D371" s="346">
        <v>0</v>
      </c>
      <c r="E371" s="309" t="str">
        <f t="shared" si="17"/>
        <v/>
      </c>
      <c r="F371" s="277" t="str">
        <f t="shared" si="15"/>
        <v>否</v>
      </c>
      <c r="G371" s="155" t="str">
        <f t="shared" si="16"/>
        <v>项</v>
      </c>
    </row>
    <row r="372" ht="36" hidden="1" customHeight="1" spans="1:7">
      <c r="A372" s="444">
        <v>2050199</v>
      </c>
      <c r="B372" s="310" t="s">
        <v>355</v>
      </c>
      <c r="C372" s="346">
        <v>0</v>
      </c>
      <c r="D372" s="346">
        <v>0</v>
      </c>
      <c r="E372" s="309" t="str">
        <f t="shared" si="17"/>
        <v/>
      </c>
      <c r="F372" s="277" t="str">
        <f t="shared" si="15"/>
        <v>否</v>
      </c>
      <c r="G372" s="155" t="str">
        <f t="shared" si="16"/>
        <v>项</v>
      </c>
    </row>
    <row r="373" ht="36" customHeight="1" spans="1:7">
      <c r="A373" s="445">
        <v>20502</v>
      </c>
      <c r="B373" s="302" t="s">
        <v>356</v>
      </c>
      <c r="C373" s="342">
        <f>SUM(C374:C381)</f>
        <v>32977</v>
      </c>
      <c r="D373" s="342">
        <f>SUM(D374:D381)</f>
        <v>32904</v>
      </c>
      <c r="E373" s="304">
        <f t="shared" si="17"/>
        <v>-0.002</v>
      </c>
      <c r="F373" s="277" t="str">
        <f t="shared" si="15"/>
        <v>是</v>
      </c>
      <c r="G373" s="155" t="str">
        <f t="shared" si="16"/>
        <v>款</v>
      </c>
    </row>
    <row r="374" ht="36" customHeight="1" spans="1:7">
      <c r="A374" s="444">
        <v>2050201</v>
      </c>
      <c r="B374" s="310" t="s">
        <v>357</v>
      </c>
      <c r="C374" s="346">
        <v>1061</v>
      </c>
      <c r="D374" s="346">
        <v>922</v>
      </c>
      <c r="E374" s="309">
        <f t="shared" si="17"/>
        <v>-0.131</v>
      </c>
      <c r="F374" s="277" t="str">
        <f t="shared" si="15"/>
        <v>是</v>
      </c>
      <c r="G374" s="155" t="str">
        <f t="shared" si="16"/>
        <v>项</v>
      </c>
    </row>
    <row r="375" ht="36" customHeight="1" spans="1:7">
      <c r="A375" s="444">
        <v>2050202</v>
      </c>
      <c r="B375" s="310" t="s">
        <v>358</v>
      </c>
      <c r="C375" s="346">
        <v>19069</v>
      </c>
      <c r="D375" s="346">
        <v>19304</v>
      </c>
      <c r="E375" s="309">
        <f t="shared" si="17"/>
        <v>0.012</v>
      </c>
      <c r="F375" s="277" t="str">
        <f t="shared" si="15"/>
        <v>是</v>
      </c>
      <c r="G375" s="155" t="str">
        <f t="shared" si="16"/>
        <v>项</v>
      </c>
    </row>
    <row r="376" ht="36" customHeight="1" spans="1:7">
      <c r="A376" s="444">
        <v>2050203</v>
      </c>
      <c r="B376" s="310" t="s">
        <v>359</v>
      </c>
      <c r="C376" s="346">
        <v>8907</v>
      </c>
      <c r="D376" s="346">
        <v>8839</v>
      </c>
      <c r="E376" s="309">
        <f t="shared" si="17"/>
        <v>-0.008</v>
      </c>
      <c r="F376" s="277" t="str">
        <f t="shared" si="15"/>
        <v>是</v>
      </c>
      <c r="G376" s="155" t="str">
        <f t="shared" si="16"/>
        <v>项</v>
      </c>
    </row>
    <row r="377" ht="36" customHeight="1" spans="1:7">
      <c r="A377" s="444">
        <v>2050204</v>
      </c>
      <c r="B377" s="310" t="s">
        <v>360</v>
      </c>
      <c r="C377" s="346">
        <v>3940</v>
      </c>
      <c r="D377" s="346">
        <v>3839</v>
      </c>
      <c r="E377" s="309">
        <f t="shared" si="17"/>
        <v>-0.026</v>
      </c>
      <c r="F377" s="277" t="str">
        <f t="shared" si="15"/>
        <v>是</v>
      </c>
      <c r="G377" s="155" t="str">
        <f t="shared" si="16"/>
        <v>项</v>
      </c>
    </row>
    <row r="378" ht="36" hidden="1" customHeight="1" spans="1:7">
      <c r="A378" s="444">
        <v>2050205</v>
      </c>
      <c r="B378" s="310" t="s">
        <v>361</v>
      </c>
      <c r="C378" s="346">
        <v>0</v>
      </c>
      <c r="D378" s="346">
        <v>0</v>
      </c>
      <c r="E378" s="309" t="str">
        <f t="shared" si="17"/>
        <v/>
      </c>
      <c r="F378" s="277" t="str">
        <f t="shared" si="15"/>
        <v>否</v>
      </c>
      <c r="G378" s="155" t="str">
        <f t="shared" si="16"/>
        <v>项</v>
      </c>
    </row>
    <row r="379" ht="36" hidden="1" customHeight="1" spans="1:7">
      <c r="A379" s="444">
        <v>2050206</v>
      </c>
      <c r="B379" s="310" t="s">
        <v>362</v>
      </c>
      <c r="C379" s="346"/>
      <c r="D379" s="346"/>
      <c r="E379" s="309" t="str">
        <f t="shared" si="17"/>
        <v/>
      </c>
      <c r="F379" s="277" t="str">
        <f t="shared" si="15"/>
        <v>否</v>
      </c>
      <c r="G379" s="155" t="str">
        <f t="shared" si="16"/>
        <v>项</v>
      </c>
    </row>
    <row r="380" ht="36" hidden="1" customHeight="1" spans="1:7">
      <c r="A380" s="444">
        <v>2050207</v>
      </c>
      <c r="B380" s="310" t="s">
        <v>363</v>
      </c>
      <c r="C380" s="346"/>
      <c r="D380" s="346"/>
      <c r="E380" s="309" t="str">
        <f t="shared" si="17"/>
        <v/>
      </c>
      <c r="F380" s="277" t="str">
        <f t="shared" si="15"/>
        <v>否</v>
      </c>
      <c r="G380" s="155" t="str">
        <f t="shared" si="16"/>
        <v>项</v>
      </c>
    </row>
    <row r="381" ht="36" hidden="1" customHeight="1" spans="1:7">
      <c r="A381" s="444">
        <v>2050299</v>
      </c>
      <c r="B381" s="310" t="s">
        <v>364</v>
      </c>
      <c r="C381" s="346">
        <v>0</v>
      </c>
      <c r="D381" s="346">
        <v>0</v>
      </c>
      <c r="E381" s="309" t="str">
        <f t="shared" si="17"/>
        <v/>
      </c>
      <c r="F381" s="277" t="str">
        <f t="shared" si="15"/>
        <v>否</v>
      </c>
      <c r="G381" s="155" t="str">
        <f t="shared" si="16"/>
        <v>项</v>
      </c>
    </row>
    <row r="382" ht="36" customHeight="1" spans="1:7">
      <c r="A382" s="445">
        <v>20503</v>
      </c>
      <c r="B382" s="302" t="s">
        <v>365</v>
      </c>
      <c r="C382" s="342">
        <f>SUM(C383:C387)</f>
        <v>1048</v>
      </c>
      <c r="D382" s="342">
        <f>SUM(D383:D387)</f>
        <v>936</v>
      </c>
      <c r="E382" s="304">
        <f t="shared" si="17"/>
        <v>-0.107</v>
      </c>
      <c r="F382" s="277" t="str">
        <f t="shared" si="15"/>
        <v>是</v>
      </c>
      <c r="G382" s="155" t="str">
        <f t="shared" si="16"/>
        <v>款</v>
      </c>
    </row>
    <row r="383" ht="36" hidden="1" customHeight="1" spans="1:7">
      <c r="A383" s="444">
        <v>2050301</v>
      </c>
      <c r="B383" s="310" t="s">
        <v>366</v>
      </c>
      <c r="C383" s="346">
        <v>0</v>
      </c>
      <c r="D383" s="346">
        <v>0</v>
      </c>
      <c r="E383" s="309" t="str">
        <f t="shared" si="17"/>
        <v/>
      </c>
      <c r="F383" s="277" t="str">
        <f t="shared" si="15"/>
        <v>否</v>
      </c>
      <c r="G383" s="155" t="str">
        <f t="shared" si="16"/>
        <v>项</v>
      </c>
    </row>
    <row r="384" ht="36" customHeight="1" spans="1:7">
      <c r="A384" s="444">
        <v>2050302</v>
      </c>
      <c r="B384" s="310" t="s">
        <v>367</v>
      </c>
      <c r="C384" s="346">
        <v>1048</v>
      </c>
      <c r="D384" s="346">
        <v>936</v>
      </c>
      <c r="E384" s="309">
        <f t="shared" si="17"/>
        <v>-0.107</v>
      </c>
      <c r="F384" s="277" t="str">
        <f t="shared" si="15"/>
        <v>是</v>
      </c>
      <c r="G384" s="155" t="str">
        <f t="shared" si="16"/>
        <v>项</v>
      </c>
    </row>
    <row r="385" ht="36" hidden="1" customHeight="1" spans="1:7">
      <c r="A385" s="444">
        <v>2050303</v>
      </c>
      <c r="B385" s="310" t="s">
        <v>368</v>
      </c>
      <c r="C385" s="346">
        <v>0</v>
      </c>
      <c r="D385" s="346">
        <v>0</v>
      </c>
      <c r="E385" s="309" t="str">
        <f t="shared" si="17"/>
        <v/>
      </c>
      <c r="F385" s="277" t="str">
        <f t="shared" si="15"/>
        <v>否</v>
      </c>
      <c r="G385" s="155" t="str">
        <f t="shared" si="16"/>
        <v>项</v>
      </c>
    </row>
    <row r="386" ht="36" hidden="1" customHeight="1" spans="1:7">
      <c r="A386" s="444">
        <v>2050305</v>
      </c>
      <c r="B386" s="310" t="s">
        <v>369</v>
      </c>
      <c r="C386" s="346">
        <v>0</v>
      </c>
      <c r="D386" s="346">
        <v>0</v>
      </c>
      <c r="E386" s="309" t="str">
        <f t="shared" si="17"/>
        <v/>
      </c>
      <c r="F386" s="277" t="str">
        <f t="shared" si="15"/>
        <v>否</v>
      </c>
      <c r="G386" s="155" t="str">
        <f t="shared" si="16"/>
        <v>项</v>
      </c>
    </row>
    <row r="387" ht="36" hidden="1" customHeight="1" spans="1:7">
      <c r="A387" s="444">
        <v>2050399</v>
      </c>
      <c r="B387" s="310" t="s">
        <v>370</v>
      </c>
      <c r="C387" s="346">
        <v>0</v>
      </c>
      <c r="D387" s="346">
        <v>0</v>
      </c>
      <c r="E387" s="309"/>
      <c r="F387" s="277" t="str">
        <f t="shared" si="15"/>
        <v>否</v>
      </c>
      <c r="G387" s="155" t="str">
        <f t="shared" si="16"/>
        <v>项</v>
      </c>
    </row>
    <row r="388" ht="36" hidden="1" customHeight="1" spans="1:7">
      <c r="A388" s="445">
        <v>20504</v>
      </c>
      <c r="B388" s="302" t="s">
        <v>371</v>
      </c>
      <c r="C388" s="342">
        <f>SUM(C389:C393)</f>
        <v>0</v>
      </c>
      <c r="D388" s="342">
        <f>SUM(D389:D393)</f>
        <v>0</v>
      </c>
      <c r="E388" s="304" t="str">
        <f t="shared" si="17"/>
        <v/>
      </c>
      <c r="F388" s="277" t="str">
        <f t="shared" ref="F388:F451" si="18">IF(LEN(A388)=3,"是",IF(B388&lt;&gt;"",IF(SUM(C388:D388)&lt;&gt;0,"是","否"),"是"))</f>
        <v>否</v>
      </c>
      <c r="G388" s="155" t="str">
        <f t="shared" ref="G388:G451" si="19">IF(LEN(A388)=3,"类",IF(LEN(A388)=5,"款","项"))</f>
        <v>款</v>
      </c>
    </row>
    <row r="389" ht="36" hidden="1" customHeight="1" spans="1:7">
      <c r="A389" s="444">
        <v>2050401</v>
      </c>
      <c r="B389" s="310" t="s">
        <v>372</v>
      </c>
      <c r="C389" s="346">
        <v>0</v>
      </c>
      <c r="D389" s="346">
        <v>0</v>
      </c>
      <c r="E389" s="309" t="str">
        <f t="shared" ref="E389:E452" si="20">IF(D389&gt;0,D389/C389-1,IF(C389&lt;0,-(D389/C389-1),""))</f>
        <v/>
      </c>
      <c r="F389" s="277" t="str">
        <f t="shared" si="18"/>
        <v>否</v>
      </c>
      <c r="G389" s="155" t="str">
        <f t="shared" si="19"/>
        <v>项</v>
      </c>
    </row>
    <row r="390" ht="36" hidden="1" customHeight="1" spans="1:7">
      <c r="A390" s="444">
        <v>2050402</v>
      </c>
      <c r="B390" s="310" t="s">
        <v>373</v>
      </c>
      <c r="C390" s="346">
        <v>0</v>
      </c>
      <c r="D390" s="346">
        <v>0</v>
      </c>
      <c r="E390" s="309" t="str">
        <f t="shared" si="20"/>
        <v/>
      </c>
      <c r="F390" s="277" t="str">
        <f t="shared" si="18"/>
        <v>否</v>
      </c>
      <c r="G390" s="155" t="str">
        <f t="shared" si="19"/>
        <v>项</v>
      </c>
    </row>
    <row r="391" ht="36" hidden="1" customHeight="1" spans="1:7">
      <c r="A391" s="444">
        <v>2050403</v>
      </c>
      <c r="B391" s="310" t="s">
        <v>374</v>
      </c>
      <c r="C391" s="346">
        <v>0</v>
      </c>
      <c r="D391" s="346">
        <v>0</v>
      </c>
      <c r="E391" s="309" t="str">
        <f t="shared" si="20"/>
        <v/>
      </c>
      <c r="F391" s="277" t="str">
        <f t="shared" si="18"/>
        <v>否</v>
      </c>
      <c r="G391" s="155" t="str">
        <f t="shared" si="19"/>
        <v>项</v>
      </c>
    </row>
    <row r="392" ht="36" hidden="1" customHeight="1" spans="1:7">
      <c r="A392" s="444">
        <v>2050404</v>
      </c>
      <c r="B392" s="310" t="s">
        <v>375</v>
      </c>
      <c r="C392" s="346">
        <v>0</v>
      </c>
      <c r="D392" s="346">
        <v>0</v>
      </c>
      <c r="E392" s="309" t="str">
        <f t="shared" si="20"/>
        <v/>
      </c>
      <c r="F392" s="277" t="str">
        <f t="shared" si="18"/>
        <v>否</v>
      </c>
      <c r="G392" s="155" t="str">
        <f t="shared" si="19"/>
        <v>项</v>
      </c>
    </row>
    <row r="393" ht="36" hidden="1" customHeight="1" spans="1:7">
      <c r="A393" s="444">
        <v>2050499</v>
      </c>
      <c r="B393" s="310" t="s">
        <v>376</v>
      </c>
      <c r="C393" s="346">
        <v>0</v>
      </c>
      <c r="D393" s="346">
        <v>0</v>
      </c>
      <c r="E393" s="309" t="str">
        <f t="shared" si="20"/>
        <v/>
      </c>
      <c r="F393" s="277" t="str">
        <f t="shared" si="18"/>
        <v>否</v>
      </c>
      <c r="G393" s="155" t="str">
        <f t="shared" si="19"/>
        <v>项</v>
      </c>
    </row>
    <row r="394" ht="36" hidden="1" customHeight="1" spans="1:7">
      <c r="A394" s="445">
        <v>20505</v>
      </c>
      <c r="B394" s="302" t="s">
        <v>377</v>
      </c>
      <c r="C394" s="342">
        <f>SUM(C395:C397)</f>
        <v>0</v>
      </c>
      <c r="D394" s="342"/>
      <c r="E394" s="304" t="str">
        <f t="shared" si="20"/>
        <v/>
      </c>
      <c r="F394" s="277" t="str">
        <f t="shared" si="18"/>
        <v>否</v>
      </c>
      <c r="G394" s="155" t="str">
        <f t="shared" si="19"/>
        <v>款</v>
      </c>
    </row>
    <row r="395" ht="36" hidden="1" customHeight="1" spans="1:7">
      <c r="A395" s="444">
        <v>2050501</v>
      </c>
      <c r="B395" s="310" t="s">
        <v>378</v>
      </c>
      <c r="C395" s="346">
        <v>0</v>
      </c>
      <c r="D395" s="346">
        <v>0</v>
      </c>
      <c r="E395" s="309" t="str">
        <f t="shared" si="20"/>
        <v/>
      </c>
      <c r="F395" s="277" t="str">
        <f t="shared" si="18"/>
        <v>否</v>
      </c>
      <c r="G395" s="155" t="str">
        <f t="shared" si="19"/>
        <v>项</v>
      </c>
    </row>
    <row r="396" ht="36" hidden="1" customHeight="1" spans="1:7">
      <c r="A396" s="444">
        <v>2050502</v>
      </c>
      <c r="B396" s="310" t="s">
        <v>379</v>
      </c>
      <c r="C396" s="346">
        <v>0</v>
      </c>
      <c r="D396" s="346">
        <v>0</v>
      </c>
      <c r="E396" s="309" t="str">
        <f t="shared" si="20"/>
        <v/>
      </c>
      <c r="F396" s="277" t="str">
        <f t="shared" si="18"/>
        <v>否</v>
      </c>
      <c r="G396" s="155" t="str">
        <f t="shared" si="19"/>
        <v>项</v>
      </c>
    </row>
    <row r="397" ht="36" hidden="1" customHeight="1" spans="1:7">
      <c r="A397" s="444">
        <v>2050599</v>
      </c>
      <c r="B397" s="310" t="s">
        <v>380</v>
      </c>
      <c r="C397" s="346">
        <v>0</v>
      </c>
      <c r="D397" s="346">
        <v>0</v>
      </c>
      <c r="E397" s="309" t="str">
        <f t="shared" si="20"/>
        <v/>
      </c>
      <c r="F397" s="277" t="str">
        <f t="shared" si="18"/>
        <v>否</v>
      </c>
      <c r="G397" s="155" t="str">
        <f t="shared" si="19"/>
        <v>项</v>
      </c>
    </row>
    <row r="398" ht="36" hidden="1" customHeight="1" spans="1:7">
      <c r="A398" s="445">
        <v>20506</v>
      </c>
      <c r="B398" s="302" t="s">
        <v>381</v>
      </c>
      <c r="C398" s="342">
        <f>SUM(C399:C401)</f>
        <v>0</v>
      </c>
      <c r="D398" s="342">
        <f>SUM(D399:D401)</f>
        <v>0</v>
      </c>
      <c r="E398" s="304" t="str">
        <f t="shared" si="20"/>
        <v/>
      </c>
      <c r="F398" s="277" t="str">
        <f t="shared" si="18"/>
        <v>否</v>
      </c>
      <c r="G398" s="155" t="str">
        <f t="shared" si="19"/>
        <v>款</v>
      </c>
    </row>
    <row r="399" ht="36" hidden="1" customHeight="1" spans="1:7">
      <c r="A399" s="444">
        <v>2050601</v>
      </c>
      <c r="B399" s="310" t="s">
        <v>382</v>
      </c>
      <c r="C399" s="346">
        <v>0</v>
      </c>
      <c r="D399" s="346">
        <v>0</v>
      </c>
      <c r="E399" s="309" t="str">
        <f t="shared" si="20"/>
        <v/>
      </c>
      <c r="F399" s="277" t="str">
        <f t="shared" si="18"/>
        <v>否</v>
      </c>
      <c r="G399" s="155" t="str">
        <f t="shared" si="19"/>
        <v>项</v>
      </c>
    </row>
    <row r="400" ht="36" hidden="1" customHeight="1" spans="1:7">
      <c r="A400" s="444">
        <v>2050602</v>
      </c>
      <c r="B400" s="310" t="s">
        <v>383</v>
      </c>
      <c r="C400" s="346">
        <v>0</v>
      </c>
      <c r="D400" s="346">
        <v>0</v>
      </c>
      <c r="E400" s="309" t="str">
        <f t="shared" si="20"/>
        <v/>
      </c>
      <c r="F400" s="277" t="str">
        <f t="shared" si="18"/>
        <v>否</v>
      </c>
      <c r="G400" s="155" t="str">
        <f t="shared" si="19"/>
        <v>项</v>
      </c>
    </row>
    <row r="401" ht="36" hidden="1" customHeight="1" spans="1:7">
      <c r="A401" s="444">
        <v>2050699</v>
      </c>
      <c r="B401" s="310" t="s">
        <v>384</v>
      </c>
      <c r="C401" s="346">
        <v>0</v>
      </c>
      <c r="D401" s="346">
        <v>0</v>
      </c>
      <c r="E401" s="309" t="str">
        <f t="shared" si="20"/>
        <v/>
      </c>
      <c r="F401" s="277" t="str">
        <f t="shared" si="18"/>
        <v>否</v>
      </c>
      <c r="G401" s="155" t="str">
        <f t="shared" si="19"/>
        <v>项</v>
      </c>
    </row>
    <row r="402" ht="36" customHeight="1" spans="1:7">
      <c r="A402" s="445">
        <v>20507</v>
      </c>
      <c r="B402" s="302" t="s">
        <v>385</v>
      </c>
      <c r="C402" s="342">
        <f>SUM(C403:C405)</f>
        <v>21</v>
      </c>
      <c r="D402" s="342">
        <f>SUM(D403:D405)</f>
        <v>45</v>
      </c>
      <c r="E402" s="304">
        <f t="shared" si="20"/>
        <v>1.143</v>
      </c>
      <c r="F402" s="277" t="str">
        <f t="shared" si="18"/>
        <v>是</v>
      </c>
      <c r="G402" s="155" t="str">
        <f t="shared" si="19"/>
        <v>款</v>
      </c>
    </row>
    <row r="403" ht="36" customHeight="1" spans="1:7">
      <c r="A403" s="444">
        <v>2050701</v>
      </c>
      <c r="B403" s="310" t="s">
        <v>386</v>
      </c>
      <c r="C403" s="346">
        <v>21</v>
      </c>
      <c r="D403" s="346">
        <v>45</v>
      </c>
      <c r="E403" s="309">
        <f t="shared" si="20"/>
        <v>1.143</v>
      </c>
      <c r="F403" s="277" t="str">
        <f t="shared" si="18"/>
        <v>是</v>
      </c>
      <c r="G403" s="155" t="str">
        <f t="shared" si="19"/>
        <v>项</v>
      </c>
    </row>
    <row r="404" ht="36" hidden="1" customHeight="1" spans="1:7">
      <c r="A404" s="444">
        <v>2050702</v>
      </c>
      <c r="B404" s="310" t="s">
        <v>387</v>
      </c>
      <c r="C404" s="346">
        <v>0</v>
      </c>
      <c r="D404" s="346">
        <v>0</v>
      </c>
      <c r="E404" s="309" t="str">
        <f t="shared" si="20"/>
        <v/>
      </c>
      <c r="F404" s="277" t="str">
        <f t="shared" si="18"/>
        <v>否</v>
      </c>
      <c r="G404" s="155" t="str">
        <f t="shared" si="19"/>
        <v>项</v>
      </c>
    </row>
    <row r="405" ht="36" hidden="1" customHeight="1" spans="1:7">
      <c r="A405" s="444">
        <v>2050799</v>
      </c>
      <c r="B405" s="310" t="s">
        <v>388</v>
      </c>
      <c r="C405" s="346">
        <v>0</v>
      </c>
      <c r="D405" s="346">
        <v>0</v>
      </c>
      <c r="E405" s="309" t="str">
        <f t="shared" si="20"/>
        <v/>
      </c>
      <c r="F405" s="277" t="str">
        <f t="shared" si="18"/>
        <v>否</v>
      </c>
      <c r="G405" s="155" t="str">
        <f t="shared" si="19"/>
        <v>项</v>
      </c>
    </row>
    <row r="406" ht="36" customHeight="1" spans="1:7">
      <c r="A406" s="445">
        <v>20508</v>
      </c>
      <c r="B406" s="302" t="s">
        <v>389</v>
      </c>
      <c r="C406" s="342">
        <f>SUM(C407:C411)</f>
        <v>386</v>
      </c>
      <c r="D406" s="342">
        <f>SUM(D407:D411)</f>
        <v>160</v>
      </c>
      <c r="E406" s="304">
        <f t="shared" si="20"/>
        <v>-0.585</v>
      </c>
      <c r="F406" s="277" t="str">
        <f t="shared" si="18"/>
        <v>是</v>
      </c>
      <c r="G406" s="155" t="str">
        <f t="shared" si="19"/>
        <v>款</v>
      </c>
    </row>
    <row r="407" ht="36" hidden="1" customHeight="1" spans="1:7">
      <c r="A407" s="444">
        <v>2050801</v>
      </c>
      <c r="B407" s="310" t="s">
        <v>390</v>
      </c>
      <c r="C407" s="346">
        <v>0</v>
      </c>
      <c r="D407" s="346">
        <v>0</v>
      </c>
      <c r="E407" s="309" t="str">
        <f t="shared" si="20"/>
        <v/>
      </c>
      <c r="F407" s="277" t="str">
        <f t="shared" si="18"/>
        <v>否</v>
      </c>
      <c r="G407" s="155" t="str">
        <f t="shared" si="19"/>
        <v>项</v>
      </c>
    </row>
    <row r="408" ht="36" customHeight="1" spans="1:7">
      <c r="A408" s="444">
        <v>2050802</v>
      </c>
      <c r="B408" s="310" t="s">
        <v>391</v>
      </c>
      <c r="C408" s="346">
        <v>336</v>
      </c>
      <c r="D408" s="346">
        <v>160</v>
      </c>
      <c r="E408" s="309">
        <f t="shared" si="20"/>
        <v>-0.524</v>
      </c>
      <c r="F408" s="277" t="str">
        <f t="shared" si="18"/>
        <v>是</v>
      </c>
      <c r="G408" s="155" t="str">
        <f t="shared" si="19"/>
        <v>项</v>
      </c>
    </row>
    <row r="409" ht="36" customHeight="1" spans="1:7">
      <c r="A409" s="444">
        <v>2050803</v>
      </c>
      <c r="B409" s="310" t="s">
        <v>392</v>
      </c>
      <c r="C409" s="346">
        <v>50</v>
      </c>
      <c r="D409" s="346">
        <v>0</v>
      </c>
      <c r="E409" s="309" t="str">
        <f t="shared" si="20"/>
        <v/>
      </c>
      <c r="F409" s="277" t="str">
        <f t="shared" si="18"/>
        <v>是</v>
      </c>
      <c r="G409" s="155" t="str">
        <f t="shared" si="19"/>
        <v>项</v>
      </c>
    </row>
    <row r="410" ht="36" hidden="1" customHeight="1" spans="1:7">
      <c r="A410" s="444">
        <v>2050804</v>
      </c>
      <c r="B410" s="310" t="s">
        <v>393</v>
      </c>
      <c r="C410" s="346">
        <v>0</v>
      </c>
      <c r="D410" s="346">
        <v>0</v>
      </c>
      <c r="E410" s="309" t="str">
        <f t="shared" si="20"/>
        <v/>
      </c>
      <c r="F410" s="277" t="str">
        <f t="shared" si="18"/>
        <v>否</v>
      </c>
      <c r="G410" s="155" t="str">
        <f t="shared" si="19"/>
        <v>项</v>
      </c>
    </row>
    <row r="411" ht="36" hidden="1" customHeight="1" spans="1:7">
      <c r="A411" s="444">
        <v>2050899</v>
      </c>
      <c r="B411" s="310" t="s">
        <v>394</v>
      </c>
      <c r="C411" s="346">
        <v>0</v>
      </c>
      <c r="D411" s="346">
        <v>0</v>
      </c>
      <c r="E411" s="309" t="str">
        <f t="shared" si="20"/>
        <v/>
      </c>
      <c r="F411" s="277" t="str">
        <f t="shared" si="18"/>
        <v>否</v>
      </c>
      <c r="G411" s="155" t="str">
        <f t="shared" si="19"/>
        <v>项</v>
      </c>
    </row>
    <row r="412" ht="36" customHeight="1" spans="1:7">
      <c r="A412" s="445">
        <v>20509</v>
      </c>
      <c r="B412" s="302" t="s">
        <v>395</v>
      </c>
      <c r="C412" s="342">
        <f>SUM(C413:C418)</f>
        <v>441</v>
      </c>
      <c r="D412" s="342">
        <v>0</v>
      </c>
      <c r="E412" s="304" t="str">
        <f t="shared" si="20"/>
        <v/>
      </c>
      <c r="F412" s="277" t="str">
        <f t="shared" si="18"/>
        <v>是</v>
      </c>
      <c r="G412" s="155" t="str">
        <f t="shared" si="19"/>
        <v>款</v>
      </c>
    </row>
    <row r="413" s="434" customFormat="1" ht="36" hidden="1" customHeight="1" spans="1:7">
      <c r="A413" s="444">
        <v>2050901</v>
      </c>
      <c r="B413" s="310" t="s">
        <v>396</v>
      </c>
      <c r="C413" s="346">
        <v>0</v>
      </c>
      <c r="D413" s="346">
        <v>0</v>
      </c>
      <c r="E413" s="309" t="str">
        <f t="shared" si="20"/>
        <v/>
      </c>
      <c r="F413" s="277" t="str">
        <f t="shared" si="18"/>
        <v>否</v>
      </c>
      <c r="G413" s="155" t="str">
        <f t="shared" si="19"/>
        <v>项</v>
      </c>
    </row>
    <row r="414" ht="36" hidden="1" customHeight="1" spans="1:7">
      <c r="A414" s="444">
        <v>2050902</v>
      </c>
      <c r="B414" s="310" t="s">
        <v>397</v>
      </c>
      <c r="C414" s="346">
        <v>0</v>
      </c>
      <c r="D414" s="346">
        <v>0</v>
      </c>
      <c r="E414" s="309" t="str">
        <f t="shared" si="20"/>
        <v/>
      </c>
      <c r="F414" s="277" t="str">
        <f t="shared" si="18"/>
        <v>否</v>
      </c>
      <c r="G414" s="155" t="str">
        <f t="shared" si="19"/>
        <v>项</v>
      </c>
    </row>
    <row r="415" ht="36" hidden="1" customHeight="1" spans="1:7">
      <c r="A415" s="444">
        <v>2050903</v>
      </c>
      <c r="B415" s="310" t="s">
        <v>398</v>
      </c>
      <c r="C415" s="346">
        <v>0</v>
      </c>
      <c r="D415" s="346">
        <v>0</v>
      </c>
      <c r="E415" s="309" t="str">
        <f t="shared" si="20"/>
        <v/>
      </c>
      <c r="F415" s="277" t="str">
        <f t="shared" si="18"/>
        <v>否</v>
      </c>
      <c r="G415" s="155" t="str">
        <f t="shared" si="19"/>
        <v>项</v>
      </c>
    </row>
    <row r="416" s="434" customFormat="1" ht="36" hidden="1" customHeight="1" spans="1:7">
      <c r="A416" s="444">
        <v>2050904</v>
      </c>
      <c r="B416" s="310" t="s">
        <v>399</v>
      </c>
      <c r="C416" s="346">
        <v>0</v>
      </c>
      <c r="D416" s="346">
        <v>0</v>
      </c>
      <c r="E416" s="309" t="str">
        <f t="shared" si="20"/>
        <v/>
      </c>
      <c r="F416" s="277" t="str">
        <f t="shared" si="18"/>
        <v>否</v>
      </c>
      <c r="G416" s="155" t="str">
        <f t="shared" si="19"/>
        <v>项</v>
      </c>
    </row>
    <row r="417" ht="36" hidden="1" customHeight="1" spans="1:7">
      <c r="A417" s="444">
        <v>2050905</v>
      </c>
      <c r="B417" s="310" t="s">
        <v>400</v>
      </c>
      <c r="C417" s="346">
        <v>0</v>
      </c>
      <c r="D417" s="346">
        <v>0</v>
      </c>
      <c r="E417" s="309" t="str">
        <f t="shared" si="20"/>
        <v/>
      </c>
      <c r="F417" s="277" t="str">
        <f t="shared" si="18"/>
        <v>否</v>
      </c>
      <c r="G417" s="155" t="str">
        <f t="shared" si="19"/>
        <v>项</v>
      </c>
    </row>
    <row r="418" ht="36" customHeight="1" spans="1:7">
      <c r="A418" s="444">
        <v>2050999</v>
      </c>
      <c r="B418" s="310" t="s">
        <v>401</v>
      </c>
      <c r="C418" s="346">
        <v>441</v>
      </c>
      <c r="D418" s="346">
        <v>0</v>
      </c>
      <c r="E418" s="309" t="str">
        <f t="shared" si="20"/>
        <v/>
      </c>
      <c r="F418" s="277" t="str">
        <f t="shared" si="18"/>
        <v>是</v>
      </c>
      <c r="G418" s="155" t="str">
        <f t="shared" si="19"/>
        <v>项</v>
      </c>
    </row>
    <row r="419" ht="36" customHeight="1" spans="1:7">
      <c r="A419" s="445">
        <v>20599</v>
      </c>
      <c r="B419" s="302" t="s">
        <v>402</v>
      </c>
      <c r="C419" s="342">
        <f>C420</f>
        <v>502</v>
      </c>
      <c r="D419" s="342">
        <f>D420</f>
        <v>349</v>
      </c>
      <c r="E419" s="304">
        <f t="shared" si="20"/>
        <v>-0.305</v>
      </c>
      <c r="F419" s="277" t="str">
        <f t="shared" si="18"/>
        <v>是</v>
      </c>
      <c r="G419" s="155" t="str">
        <f t="shared" si="19"/>
        <v>款</v>
      </c>
    </row>
    <row r="420" ht="36" customHeight="1" spans="1:7">
      <c r="A420" s="307">
        <v>2059999</v>
      </c>
      <c r="B420" s="310" t="s">
        <v>403</v>
      </c>
      <c r="C420" s="346">
        <v>502</v>
      </c>
      <c r="D420" s="346">
        <v>349</v>
      </c>
      <c r="E420" s="309">
        <f t="shared" si="20"/>
        <v>-0.305</v>
      </c>
      <c r="F420" s="277" t="str">
        <f t="shared" si="18"/>
        <v>是</v>
      </c>
      <c r="G420" s="155" t="str">
        <f t="shared" si="19"/>
        <v>项</v>
      </c>
    </row>
    <row r="421" ht="36" hidden="1" customHeight="1" spans="1:7">
      <c r="A421" s="449" t="s">
        <v>404</v>
      </c>
      <c r="B421" s="450" t="s">
        <v>277</v>
      </c>
      <c r="C421" s="346">
        <v>0</v>
      </c>
      <c r="D421" s="346">
        <v>0</v>
      </c>
      <c r="E421" s="304" t="str">
        <f t="shared" si="20"/>
        <v/>
      </c>
      <c r="F421" s="277" t="str">
        <f t="shared" si="18"/>
        <v>否</v>
      </c>
      <c r="G421" s="155" t="str">
        <f t="shared" si="19"/>
        <v>项</v>
      </c>
    </row>
    <row r="422" ht="36" hidden="1" customHeight="1" spans="1:7">
      <c r="A422" s="449" t="s">
        <v>405</v>
      </c>
      <c r="B422" s="450" t="s">
        <v>406</v>
      </c>
      <c r="C422" s="346">
        <v>0</v>
      </c>
      <c r="D422" s="346">
        <v>0</v>
      </c>
      <c r="E422" s="304" t="str">
        <f t="shared" si="20"/>
        <v/>
      </c>
      <c r="F422" s="277" t="str">
        <f t="shared" si="18"/>
        <v>否</v>
      </c>
      <c r="G422" s="155" t="str">
        <f t="shared" si="19"/>
        <v>项</v>
      </c>
    </row>
    <row r="423" ht="36" customHeight="1" spans="1:7">
      <c r="A423" s="445">
        <v>206</v>
      </c>
      <c r="B423" s="302" t="s">
        <v>79</v>
      </c>
      <c r="C423" s="342">
        <f>C424+C429+C438+C444+C449+C454+C459+C466+C470+C474</f>
        <v>63</v>
      </c>
      <c r="D423" s="342">
        <f>D424+D429+D438+D444+D449+D454+D459+D466+D470+D474</f>
        <v>47</v>
      </c>
      <c r="E423" s="304">
        <f t="shared" si="20"/>
        <v>-0.254</v>
      </c>
      <c r="F423" s="277" t="str">
        <f t="shared" si="18"/>
        <v>是</v>
      </c>
      <c r="G423" s="155" t="str">
        <f t="shared" si="19"/>
        <v>类</v>
      </c>
    </row>
    <row r="424" ht="36" hidden="1" customHeight="1" spans="1:7">
      <c r="A424" s="445">
        <v>20601</v>
      </c>
      <c r="B424" s="302" t="s">
        <v>407</v>
      </c>
      <c r="C424" s="342">
        <f>SUM(C425:C428)</f>
        <v>0</v>
      </c>
      <c r="D424" s="342">
        <f>SUM(D425:D428)</f>
        <v>0</v>
      </c>
      <c r="E424" s="304" t="str">
        <f t="shared" si="20"/>
        <v/>
      </c>
      <c r="F424" s="277" t="str">
        <f t="shared" si="18"/>
        <v>否</v>
      </c>
      <c r="G424" s="155" t="str">
        <f t="shared" si="19"/>
        <v>款</v>
      </c>
    </row>
    <row r="425" ht="36" hidden="1" customHeight="1" spans="1:7">
      <c r="A425" s="444">
        <v>2060101</v>
      </c>
      <c r="B425" s="310" t="s">
        <v>137</v>
      </c>
      <c r="C425" s="346">
        <v>0</v>
      </c>
      <c r="D425" s="346">
        <v>0</v>
      </c>
      <c r="E425" s="309" t="str">
        <f t="shared" si="20"/>
        <v/>
      </c>
      <c r="F425" s="277" t="str">
        <f t="shared" si="18"/>
        <v>否</v>
      </c>
      <c r="G425" s="155" t="str">
        <f t="shared" si="19"/>
        <v>项</v>
      </c>
    </row>
    <row r="426" ht="36" hidden="1" customHeight="1" spans="1:7">
      <c r="A426" s="444">
        <v>2060102</v>
      </c>
      <c r="B426" s="310" t="s">
        <v>138</v>
      </c>
      <c r="C426" s="346">
        <v>0</v>
      </c>
      <c r="D426" s="346">
        <v>0</v>
      </c>
      <c r="E426" s="309" t="str">
        <f t="shared" si="20"/>
        <v/>
      </c>
      <c r="F426" s="277" t="str">
        <f t="shared" si="18"/>
        <v>否</v>
      </c>
      <c r="G426" s="155" t="str">
        <f t="shared" si="19"/>
        <v>项</v>
      </c>
    </row>
    <row r="427" ht="36" hidden="1" customHeight="1" spans="1:7">
      <c r="A427" s="444">
        <v>2060103</v>
      </c>
      <c r="B427" s="310" t="s">
        <v>139</v>
      </c>
      <c r="C427" s="346">
        <v>0</v>
      </c>
      <c r="D427" s="346">
        <v>0</v>
      </c>
      <c r="E427" s="309" t="str">
        <f t="shared" si="20"/>
        <v/>
      </c>
      <c r="F427" s="277" t="str">
        <f t="shared" si="18"/>
        <v>否</v>
      </c>
      <c r="G427" s="155" t="str">
        <f t="shared" si="19"/>
        <v>项</v>
      </c>
    </row>
    <row r="428" ht="36" hidden="1" customHeight="1" spans="1:7">
      <c r="A428" s="444">
        <v>2060199</v>
      </c>
      <c r="B428" s="310" t="s">
        <v>408</v>
      </c>
      <c r="C428" s="346">
        <v>0</v>
      </c>
      <c r="D428" s="346">
        <v>0</v>
      </c>
      <c r="E428" s="309" t="str">
        <f t="shared" si="20"/>
        <v/>
      </c>
      <c r="F428" s="277" t="str">
        <f t="shared" si="18"/>
        <v>否</v>
      </c>
      <c r="G428" s="155" t="str">
        <f t="shared" si="19"/>
        <v>项</v>
      </c>
    </row>
    <row r="429" ht="36" hidden="1" customHeight="1" spans="1:7">
      <c r="A429" s="445">
        <v>20602</v>
      </c>
      <c r="B429" s="302" t="s">
        <v>409</v>
      </c>
      <c r="C429" s="342">
        <f>SUM(C430:C437)</f>
        <v>0</v>
      </c>
      <c r="D429" s="342">
        <f>SUM(D430:D437)</f>
        <v>0</v>
      </c>
      <c r="E429" s="304" t="str">
        <f t="shared" si="20"/>
        <v/>
      </c>
      <c r="F429" s="277" t="str">
        <f t="shared" si="18"/>
        <v>否</v>
      </c>
      <c r="G429" s="155" t="str">
        <f t="shared" si="19"/>
        <v>款</v>
      </c>
    </row>
    <row r="430" ht="36" hidden="1" customHeight="1" spans="1:7">
      <c r="A430" s="444">
        <v>2060201</v>
      </c>
      <c r="B430" s="310" t="s">
        <v>410</v>
      </c>
      <c r="C430" s="346">
        <v>0</v>
      </c>
      <c r="D430" s="346">
        <v>0</v>
      </c>
      <c r="E430" s="309" t="str">
        <f t="shared" si="20"/>
        <v/>
      </c>
      <c r="F430" s="277" t="str">
        <f t="shared" si="18"/>
        <v>否</v>
      </c>
      <c r="G430" s="155" t="str">
        <f t="shared" si="19"/>
        <v>项</v>
      </c>
    </row>
    <row r="431" ht="36" hidden="1" customHeight="1" spans="1:7">
      <c r="A431" s="444">
        <v>2060203</v>
      </c>
      <c r="B431" s="310" t="s">
        <v>411</v>
      </c>
      <c r="C431" s="346">
        <v>0</v>
      </c>
      <c r="D431" s="346">
        <v>0</v>
      </c>
      <c r="E431" s="309" t="str">
        <f t="shared" si="20"/>
        <v/>
      </c>
      <c r="F431" s="277" t="str">
        <f t="shared" si="18"/>
        <v>否</v>
      </c>
      <c r="G431" s="155" t="str">
        <f t="shared" si="19"/>
        <v>项</v>
      </c>
    </row>
    <row r="432" ht="36" hidden="1" customHeight="1" spans="1:7">
      <c r="A432" s="444">
        <v>2060204</v>
      </c>
      <c r="B432" s="310" t="s">
        <v>412</v>
      </c>
      <c r="C432" s="346">
        <v>0</v>
      </c>
      <c r="D432" s="346">
        <v>0</v>
      </c>
      <c r="E432" s="309" t="str">
        <f t="shared" si="20"/>
        <v/>
      </c>
      <c r="F432" s="277" t="str">
        <f t="shared" si="18"/>
        <v>否</v>
      </c>
      <c r="G432" s="155" t="str">
        <f t="shared" si="19"/>
        <v>项</v>
      </c>
    </row>
    <row r="433" ht="36" hidden="1" customHeight="1" spans="1:7">
      <c r="A433" s="444">
        <v>2060205</v>
      </c>
      <c r="B433" s="310" t="s">
        <v>413</v>
      </c>
      <c r="C433" s="346">
        <v>0</v>
      </c>
      <c r="D433" s="346">
        <v>0</v>
      </c>
      <c r="E433" s="309" t="str">
        <f t="shared" si="20"/>
        <v/>
      </c>
      <c r="F433" s="277" t="str">
        <f t="shared" si="18"/>
        <v>否</v>
      </c>
      <c r="G433" s="155" t="str">
        <f t="shared" si="19"/>
        <v>项</v>
      </c>
    </row>
    <row r="434" ht="36" hidden="1" customHeight="1" spans="1:7">
      <c r="A434" s="444">
        <v>2060206</v>
      </c>
      <c r="B434" s="310" t="s">
        <v>414</v>
      </c>
      <c r="C434" s="346">
        <v>0</v>
      </c>
      <c r="D434" s="346">
        <v>0</v>
      </c>
      <c r="E434" s="309" t="str">
        <f t="shared" si="20"/>
        <v/>
      </c>
      <c r="F434" s="277" t="str">
        <f t="shared" si="18"/>
        <v>否</v>
      </c>
      <c r="G434" s="155" t="str">
        <f t="shared" si="19"/>
        <v>项</v>
      </c>
    </row>
    <row r="435" ht="36" hidden="1" customHeight="1" spans="1:7">
      <c r="A435" s="444">
        <v>2060207</v>
      </c>
      <c r="B435" s="310" t="s">
        <v>415</v>
      </c>
      <c r="C435" s="346">
        <v>0</v>
      </c>
      <c r="D435" s="346">
        <v>0</v>
      </c>
      <c r="E435" s="309" t="str">
        <f t="shared" si="20"/>
        <v/>
      </c>
      <c r="F435" s="277" t="str">
        <f t="shared" si="18"/>
        <v>否</v>
      </c>
      <c r="G435" s="155" t="str">
        <f t="shared" si="19"/>
        <v>项</v>
      </c>
    </row>
    <row r="436" ht="36" hidden="1" customHeight="1" spans="1:7">
      <c r="A436" s="447">
        <v>2060208</v>
      </c>
      <c r="B436" s="456" t="s">
        <v>416</v>
      </c>
      <c r="C436" s="346">
        <v>0</v>
      </c>
      <c r="D436" s="346">
        <v>0</v>
      </c>
      <c r="E436" s="309" t="str">
        <f t="shared" si="20"/>
        <v/>
      </c>
      <c r="F436" s="277" t="str">
        <f t="shared" si="18"/>
        <v>否</v>
      </c>
      <c r="G436" s="155" t="str">
        <f t="shared" si="19"/>
        <v>项</v>
      </c>
    </row>
    <row r="437" ht="36" hidden="1" customHeight="1" spans="1:7">
      <c r="A437" s="444">
        <v>2060299</v>
      </c>
      <c r="B437" s="310" t="s">
        <v>417</v>
      </c>
      <c r="C437" s="346">
        <v>0</v>
      </c>
      <c r="D437" s="346">
        <v>0</v>
      </c>
      <c r="E437" s="309" t="str">
        <f t="shared" si="20"/>
        <v/>
      </c>
      <c r="F437" s="277" t="str">
        <f t="shared" si="18"/>
        <v>否</v>
      </c>
      <c r="G437" s="155" t="str">
        <f t="shared" si="19"/>
        <v>项</v>
      </c>
    </row>
    <row r="438" ht="36" hidden="1" customHeight="1" spans="1:7">
      <c r="A438" s="445">
        <v>20603</v>
      </c>
      <c r="B438" s="302" t="s">
        <v>418</v>
      </c>
      <c r="C438" s="342">
        <f>SUM(C439:C443)</f>
        <v>0</v>
      </c>
      <c r="D438" s="342">
        <f>SUM(D439:D443)</f>
        <v>0</v>
      </c>
      <c r="E438" s="304" t="str">
        <f t="shared" si="20"/>
        <v/>
      </c>
      <c r="F438" s="277" t="str">
        <f t="shared" si="18"/>
        <v>否</v>
      </c>
      <c r="G438" s="155" t="str">
        <f t="shared" si="19"/>
        <v>款</v>
      </c>
    </row>
    <row r="439" ht="36" hidden="1" customHeight="1" spans="1:7">
      <c r="A439" s="444">
        <v>2060301</v>
      </c>
      <c r="B439" s="310" t="s">
        <v>410</v>
      </c>
      <c r="C439" s="346">
        <v>0</v>
      </c>
      <c r="D439" s="346">
        <v>0</v>
      </c>
      <c r="E439" s="309" t="str">
        <f t="shared" si="20"/>
        <v/>
      </c>
      <c r="F439" s="277" t="str">
        <f t="shared" si="18"/>
        <v>否</v>
      </c>
      <c r="G439" s="155" t="str">
        <f t="shared" si="19"/>
        <v>项</v>
      </c>
    </row>
    <row r="440" ht="36" hidden="1" customHeight="1" spans="1:7">
      <c r="A440" s="444">
        <v>2060302</v>
      </c>
      <c r="B440" s="310" t="s">
        <v>419</v>
      </c>
      <c r="C440" s="346">
        <v>0</v>
      </c>
      <c r="D440" s="346">
        <v>0</v>
      </c>
      <c r="E440" s="309" t="str">
        <f t="shared" si="20"/>
        <v/>
      </c>
      <c r="F440" s="277" t="str">
        <f t="shared" si="18"/>
        <v>否</v>
      </c>
      <c r="G440" s="155" t="str">
        <f t="shared" si="19"/>
        <v>项</v>
      </c>
    </row>
    <row r="441" ht="36" hidden="1" customHeight="1" spans="1:7">
      <c r="A441" s="444">
        <v>2060303</v>
      </c>
      <c r="B441" s="310" t="s">
        <v>420</v>
      </c>
      <c r="C441" s="346">
        <v>0</v>
      </c>
      <c r="D441" s="346">
        <v>0</v>
      </c>
      <c r="E441" s="309" t="str">
        <f t="shared" si="20"/>
        <v/>
      </c>
      <c r="F441" s="277" t="str">
        <f t="shared" si="18"/>
        <v>否</v>
      </c>
      <c r="G441" s="155" t="str">
        <f t="shared" si="19"/>
        <v>项</v>
      </c>
    </row>
    <row r="442" ht="36" hidden="1" customHeight="1" spans="1:7">
      <c r="A442" s="444">
        <v>2060304</v>
      </c>
      <c r="B442" s="310" t="s">
        <v>421</v>
      </c>
      <c r="C442" s="346">
        <v>0</v>
      </c>
      <c r="D442" s="346">
        <v>0</v>
      </c>
      <c r="E442" s="309" t="str">
        <f t="shared" si="20"/>
        <v/>
      </c>
      <c r="F442" s="277" t="str">
        <f t="shared" si="18"/>
        <v>否</v>
      </c>
      <c r="G442" s="155" t="str">
        <f t="shared" si="19"/>
        <v>项</v>
      </c>
    </row>
    <row r="443" ht="36" hidden="1" customHeight="1" spans="1:7">
      <c r="A443" s="444">
        <v>2060399</v>
      </c>
      <c r="B443" s="310" t="s">
        <v>422</v>
      </c>
      <c r="C443" s="346">
        <v>0</v>
      </c>
      <c r="D443" s="346">
        <v>0</v>
      </c>
      <c r="E443" s="309" t="str">
        <f t="shared" si="20"/>
        <v/>
      </c>
      <c r="F443" s="277" t="str">
        <f t="shared" si="18"/>
        <v>否</v>
      </c>
      <c r="G443" s="155" t="str">
        <f t="shared" si="19"/>
        <v>项</v>
      </c>
    </row>
    <row r="444" ht="36" hidden="1" customHeight="1" spans="1:7">
      <c r="A444" s="445">
        <v>20604</v>
      </c>
      <c r="B444" s="302" t="s">
        <v>423</v>
      </c>
      <c r="C444" s="342">
        <f>SUM(C445:C448)</f>
        <v>0</v>
      </c>
      <c r="D444" s="342">
        <f>SUM(D445:D448)</f>
        <v>0</v>
      </c>
      <c r="E444" s="304" t="str">
        <f t="shared" si="20"/>
        <v/>
      </c>
      <c r="F444" s="277" t="str">
        <f t="shared" si="18"/>
        <v>否</v>
      </c>
      <c r="G444" s="155" t="str">
        <f t="shared" si="19"/>
        <v>款</v>
      </c>
    </row>
    <row r="445" ht="36" hidden="1" customHeight="1" spans="1:7">
      <c r="A445" s="444">
        <v>2060401</v>
      </c>
      <c r="B445" s="310" t="s">
        <v>410</v>
      </c>
      <c r="C445" s="346">
        <v>0</v>
      </c>
      <c r="D445" s="346">
        <v>0</v>
      </c>
      <c r="E445" s="309" t="str">
        <f t="shared" si="20"/>
        <v/>
      </c>
      <c r="F445" s="277" t="str">
        <f t="shared" si="18"/>
        <v>否</v>
      </c>
      <c r="G445" s="155" t="str">
        <f t="shared" si="19"/>
        <v>项</v>
      </c>
    </row>
    <row r="446" ht="36" hidden="1" customHeight="1" spans="1:7">
      <c r="A446" s="444">
        <v>2060404</v>
      </c>
      <c r="B446" s="310" t="s">
        <v>424</v>
      </c>
      <c r="C446" s="346">
        <v>0</v>
      </c>
      <c r="D446" s="346">
        <v>0</v>
      </c>
      <c r="E446" s="309" t="str">
        <f t="shared" si="20"/>
        <v/>
      </c>
      <c r="F446" s="277" t="str">
        <f t="shared" si="18"/>
        <v>否</v>
      </c>
      <c r="G446" s="155" t="str">
        <f t="shared" si="19"/>
        <v>项</v>
      </c>
    </row>
    <row r="447" ht="36" hidden="1" customHeight="1" spans="1:7">
      <c r="A447" s="457">
        <v>2060405</v>
      </c>
      <c r="B447" s="310" t="s">
        <v>425</v>
      </c>
      <c r="C447" s="346">
        <v>0</v>
      </c>
      <c r="D447" s="346">
        <v>0</v>
      </c>
      <c r="E447" s="309" t="str">
        <f t="shared" si="20"/>
        <v/>
      </c>
      <c r="F447" s="277" t="str">
        <f t="shared" si="18"/>
        <v>否</v>
      </c>
      <c r="G447" s="155" t="str">
        <f t="shared" si="19"/>
        <v>项</v>
      </c>
    </row>
    <row r="448" ht="36" hidden="1" customHeight="1" spans="1:7">
      <c r="A448" s="444">
        <v>2060499</v>
      </c>
      <c r="B448" s="310" t="s">
        <v>426</v>
      </c>
      <c r="C448" s="346">
        <v>0</v>
      </c>
      <c r="D448" s="346">
        <v>0</v>
      </c>
      <c r="E448" s="309" t="str">
        <f t="shared" si="20"/>
        <v/>
      </c>
      <c r="F448" s="277" t="str">
        <f t="shared" si="18"/>
        <v>否</v>
      </c>
      <c r="G448" s="155" t="str">
        <f t="shared" si="19"/>
        <v>项</v>
      </c>
    </row>
    <row r="449" ht="36" hidden="1" customHeight="1" spans="1:7">
      <c r="A449" s="445">
        <v>20605</v>
      </c>
      <c r="B449" s="302" t="s">
        <v>427</v>
      </c>
      <c r="C449" s="342">
        <f>SUM(C450:C453)</f>
        <v>0</v>
      </c>
      <c r="D449" s="342">
        <f>SUM(D450:D453)</f>
        <v>0</v>
      </c>
      <c r="E449" s="304" t="str">
        <f t="shared" si="20"/>
        <v/>
      </c>
      <c r="F449" s="277" t="str">
        <f t="shared" si="18"/>
        <v>否</v>
      </c>
      <c r="G449" s="155" t="str">
        <f t="shared" si="19"/>
        <v>款</v>
      </c>
    </row>
    <row r="450" ht="36" hidden="1" customHeight="1" spans="1:7">
      <c r="A450" s="444">
        <v>2060501</v>
      </c>
      <c r="B450" s="310" t="s">
        <v>410</v>
      </c>
      <c r="C450" s="346">
        <v>0</v>
      </c>
      <c r="D450" s="346">
        <v>0</v>
      </c>
      <c r="E450" s="309" t="str">
        <f t="shared" si="20"/>
        <v/>
      </c>
      <c r="F450" s="277" t="str">
        <f t="shared" si="18"/>
        <v>否</v>
      </c>
      <c r="G450" s="155" t="str">
        <f t="shared" si="19"/>
        <v>项</v>
      </c>
    </row>
    <row r="451" ht="36" hidden="1" customHeight="1" spans="1:7">
      <c r="A451" s="444">
        <v>2060502</v>
      </c>
      <c r="B451" s="310" t="s">
        <v>428</v>
      </c>
      <c r="C451" s="346">
        <v>0</v>
      </c>
      <c r="D451" s="346">
        <v>0</v>
      </c>
      <c r="E451" s="309" t="str">
        <f t="shared" si="20"/>
        <v/>
      </c>
      <c r="F451" s="277" t="str">
        <f t="shared" si="18"/>
        <v>否</v>
      </c>
      <c r="G451" s="155" t="str">
        <f t="shared" si="19"/>
        <v>项</v>
      </c>
    </row>
    <row r="452" ht="36" hidden="1" customHeight="1" spans="1:7">
      <c r="A452" s="444">
        <v>2060503</v>
      </c>
      <c r="B452" s="310" t="s">
        <v>429</v>
      </c>
      <c r="C452" s="346">
        <v>0</v>
      </c>
      <c r="D452" s="346">
        <v>0</v>
      </c>
      <c r="E452" s="309" t="str">
        <f t="shared" si="20"/>
        <v/>
      </c>
      <c r="F452" s="277" t="str">
        <f t="shared" ref="F452:F515" si="21">IF(LEN(A452)=3,"是",IF(B452&lt;&gt;"",IF(SUM(C452:D452)&lt;&gt;0,"是","否"),"是"))</f>
        <v>否</v>
      </c>
      <c r="G452" s="155" t="str">
        <f t="shared" ref="G452:G515" si="22">IF(LEN(A452)=3,"类",IF(LEN(A452)=5,"款","项"))</f>
        <v>项</v>
      </c>
    </row>
    <row r="453" ht="36" hidden="1" customHeight="1" spans="1:7">
      <c r="A453" s="444">
        <v>2060599</v>
      </c>
      <c r="B453" s="310" t="s">
        <v>430</v>
      </c>
      <c r="C453" s="346">
        <v>0</v>
      </c>
      <c r="D453" s="346">
        <v>0</v>
      </c>
      <c r="E453" s="309" t="str">
        <f t="shared" ref="E453:E516" si="23">IF(D453&gt;0,D453/C453-1,IF(C453&lt;0,-(D453/C453-1),""))</f>
        <v/>
      </c>
      <c r="F453" s="277" t="str">
        <f t="shared" si="21"/>
        <v>否</v>
      </c>
      <c r="G453" s="155" t="str">
        <f t="shared" si="22"/>
        <v>项</v>
      </c>
    </row>
    <row r="454" ht="36" customHeight="1" spans="1:7">
      <c r="A454" s="445">
        <v>20606</v>
      </c>
      <c r="B454" s="302" t="s">
        <v>431</v>
      </c>
      <c r="C454" s="342">
        <f>SUM(C455:C458)</f>
        <v>3</v>
      </c>
      <c r="D454" s="342">
        <f>SUM(D455:D458)</f>
        <v>0</v>
      </c>
      <c r="E454" s="304" t="str">
        <f t="shared" si="23"/>
        <v/>
      </c>
      <c r="F454" s="277" t="str">
        <f t="shared" si="21"/>
        <v>是</v>
      </c>
      <c r="G454" s="155" t="str">
        <f t="shared" si="22"/>
        <v>款</v>
      </c>
    </row>
    <row r="455" ht="36" hidden="1" customHeight="1" spans="1:7">
      <c r="A455" s="444">
        <v>2060601</v>
      </c>
      <c r="B455" s="310" t="s">
        <v>432</v>
      </c>
      <c r="C455" s="346">
        <v>0</v>
      </c>
      <c r="D455" s="346">
        <v>0</v>
      </c>
      <c r="E455" s="309" t="str">
        <f t="shared" si="23"/>
        <v/>
      </c>
      <c r="F455" s="277" t="str">
        <f t="shared" si="21"/>
        <v>否</v>
      </c>
      <c r="G455" s="155" t="str">
        <f t="shared" si="22"/>
        <v>项</v>
      </c>
    </row>
    <row r="456" ht="36" customHeight="1" spans="1:7">
      <c r="A456" s="444">
        <v>2060602</v>
      </c>
      <c r="B456" s="310" t="s">
        <v>433</v>
      </c>
      <c r="C456" s="346">
        <v>2</v>
      </c>
      <c r="D456" s="346">
        <v>0</v>
      </c>
      <c r="E456" s="309" t="str">
        <f t="shared" si="23"/>
        <v/>
      </c>
      <c r="F456" s="277" t="str">
        <f t="shared" si="21"/>
        <v>是</v>
      </c>
      <c r="G456" s="155" t="str">
        <f t="shared" si="22"/>
        <v>项</v>
      </c>
    </row>
    <row r="457" ht="36" hidden="1" customHeight="1" spans="1:7">
      <c r="A457" s="444">
        <v>2060603</v>
      </c>
      <c r="B457" s="310" t="s">
        <v>434</v>
      </c>
      <c r="C457" s="346">
        <v>0</v>
      </c>
      <c r="D457" s="346">
        <v>0</v>
      </c>
      <c r="E457" s="309" t="str">
        <f t="shared" si="23"/>
        <v/>
      </c>
      <c r="F457" s="277" t="str">
        <f t="shared" si="21"/>
        <v>否</v>
      </c>
      <c r="G457" s="155" t="str">
        <f t="shared" si="22"/>
        <v>项</v>
      </c>
    </row>
    <row r="458" ht="36" customHeight="1" spans="1:7">
      <c r="A458" s="444">
        <v>2060699</v>
      </c>
      <c r="B458" s="310" t="s">
        <v>435</v>
      </c>
      <c r="C458" s="346">
        <v>1</v>
      </c>
      <c r="D458" s="346">
        <v>0</v>
      </c>
      <c r="E458" s="309"/>
      <c r="F458" s="277" t="str">
        <f t="shared" si="21"/>
        <v>是</v>
      </c>
      <c r="G458" s="155" t="str">
        <f t="shared" si="22"/>
        <v>项</v>
      </c>
    </row>
    <row r="459" ht="36" customHeight="1" spans="1:7">
      <c r="A459" s="445">
        <v>20607</v>
      </c>
      <c r="B459" s="302" t="s">
        <v>436</v>
      </c>
      <c r="C459" s="342">
        <f>SUM(C460:C465)</f>
        <v>60</v>
      </c>
      <c r="D459" s="342">
        <f>SUM(D460:D465)</f>
        <v>47</v>
      </c>
      <c r="E459" s="304">
        <f t="shared" si="23"/>
        <v>-0.217</v>
      </c>
      <c r="F459" s="277" t="str">
        <f t="shared" si="21"/>
        <v>是</v>
      </c>
      <c r="G459" s="155" t="str">
        <f t="shared" si="22"/>
        <v>款</v>
      </c>
    </row>
    <row r="460" ht="36" customHeight="1" spans="1:7">
      <c r="A460" s="444">
        <v>2060701</v>
      </c>
      <c r="B460" s="310" t="s">
        <v>410</v>
      </c>
      <c r="C460" s="346">
        <v>58</v>
      </c>
      <c r="D460" s="346">
        <v>47</v>
      </c>
      <c r="E460" s="309">
        <f t="shared" si="23"/>
        <v>-0.19</v>
      </c>
      <c r="F460" s="277" t="str">
        <f t="shared" si="21"/>
        <v>是</v>
      </c>
      <c r="G460" s="155" t="str">
        <f t="shared" si="22"/>
        <v>项</v>
      </c>
    </row>
    <row r="461" ht="36" customHeight="1" spans="1:7">
      <c r="A461" s="444">
        <v>2060702</v>
      </c>
      <c r="B461" s="310" t="s">
        <v>437</v>
      </c>
      <c r="C461" s="346">
        <v>2</v>
      </c>
      <c r="D461" s="346">
        <v>0</v>
      </c>
      <c r="E461" s="309" t="str">
        <f t="shared" si="23"/>
        <v/>
      </c>
      <c r="F461" s="277" t="str">
        <f t="shared" si="21"/>
        <v>是</v>
      </c>
      <c r="G461" s="155" t="str">
        <f t="shared" si="22"/>
        <v>项</v>
      </c>
    </row>
    <row r="462" ht="36" hidden="1" customHeight="1" spans="1:7">
      <c r="A462" s="444">
        <v>2060703</v>
      </c>
      <c r="B462" s="310" t="s">
        <v>438</v>
      </c>
      <c r="C462" s="346">
        <v>0</v>
      </c>
      <c r="D462" s="346">
        <v>0</v>
      </c>
      <c r="E462" s="309" t="str">
        <f t="shared" si="23"/>
        <v/>
      </c>
      <c r="F462" s="277" t="str">
        <f t="shared" si="21"/>
        <v>否</v>
      </c>
      <c r="G462" s="155" t="str">
        <f t="shared" si="22"/>
        <v>项</v>
      </c>
    </row>
    <row r="463" ht="36" hidden="1" customHeight="1" spans="1:7">
      <c r="A463" s="444">
        <v>2060704</v>
      </c>
      <c r="B463" s="310" t="s">
        <v>439</v>
      </c>
      <c r="C463" s="346">
        <v>0</v>
      </c>
      <c r="D463" s="346">
        <v>0</v>
      </c>
      <c r="E463" s="309" t="str">
        <f t="shared" si="23"/>
        <v/>
      </c>
      <c r="F463" s="277" t="str">
        <f t="shared" si="21"/>
        <v>否</v>
      </c>
      <c r="G463" s="155" t="str">
        <f t="shared" si="22"/>
        <v>项</v>
      </c>
    </row>
    <row r="464" ht="36" hidden="1" customHeight="1" spans="1:7">
      <c r="A464" s="444">
        <v>2060705</v>
      </c>
      <c r="B464" s="310" t="s">
        <v>440</v>
      </c>
      <c r="C464" s="346">
        <v>0</v>
      </c>
      <c r="D464" s="346">
        <v>0</v>
      </c>
      <c r="E464" s="309" t="str">
        <f t="shared" si="23"/>
        <v/>
      </c>
      <c r="F464" s="277" t="str">
        <f t="shared" si="21"/>
        <v>否</v>
      </c>
      <c r="G464" s="155" t="str">
        <f t="shared" si="22"/>
        <v>项</v>
      </c>
    </row>
    <row r="465" ht="36" hidden="1" customHeight="1" spans="1:7">
      <c r="A465" s="444">
        <v>2060799</v>
      </c>
      <c r="B465" s="310" t="s">
        <v>441</v>
      </c>
      <c r="C465" s="346">
        <v>0</v>
      </c>
      <c r="D465" s="346">
        <v>0</v>
      </c>
      <c r="E465" s="309" t="str">
        <f t="shared" si="23"/>
        <v/>
      </c>
      <c r="F465" s="277" t="str">
        <f t="shared" si="21"/>
        <v>否</v>
      </c>
      <c r="G465" s="155" t="str">
        <f t="shared" si="22"/>
        <v>项</v>
      </c>
    </row>
    <row r="466" ht="36" hidden="1" customHeight="1" spans="1:7">
      <c r="A466" s="445">
        <v>20608</v>
      </c>
      <c r="B466" s="302" t="s">
        <v>442</v>
      </c>
      <c r="C466" s="342">
        <f>SUM(C467:C469)</f>
        <v>0</v>
      </c>
      <c r="D466" s="342">
        <f>SUM(D467:D469)</f>
        <v>0</v>
      </c>
      <c r="E466" s="304" t="str">
        <f t="shared" si="23"/>
        <v/>
      </c>
      <c r="F466" s="277" t="str">
        <f t="shared" si="21"/>
        <v>否</v>
      </c>
      <c r="G466" s="155" t="str">
        <f t="shared" si="22"/>
        <v>款</v>
      </c>
    </row>
    <row r="467" ht="36" hidden="1" customHeight="1" spans="1:7">
      <c r="A467" s="444">
        <v>2060801</v>
      </c>
      <c r="B467" s="310" t="s">
        <v>443</v>
      </c>
      <c r="C467" s="346">
        <v>0</v>
      </c>
      <c r="D467" s="346">
        <v>0</v>
      </c>
      <c r="E467" s="309" t="str">
        <f t="shared" si="23"/>
        <v/>
      </c>
      <c r="F467" s="277" t="str">
        <f t="shared" si="21"/>
        <v>否</v>
      </c>
      <c r="G467" s="155" t="str">
        <f t="shared" si="22"/>
        <v>项</v>
      </c>
    </row>
    <row r="468" ht="36" hidden="1" customHeight="1" spans="1:7">
      <c r="A468" s="444">
        <v>2060802</v>
      </c>
      <c r="B468" s="310" t="s">
        <v>444</v>
      </c>
      <c r="C468" s="346">
        <v>0</v>
      </c>
      <c r="D468" s="346">
        <v>0</v>
      </c>
      <c r="E468" s="309" t="str">
        <f t="shared" si="23"/>
        <v/>
      </c>
      <c r="F468" s="277" t="str">
        <f t="shared" si="21"/>
        <v>否</v>
      </c>
      <c r="G468" s="155" t="str">
        <f t="shared" si="22"/>
        <v>项</v>
      </c>
    </row>
    <row r="469" ht="36" hidden="1" customHeight="1" spans="1:7">
      <c r="A469" s="444">
        <v>2060899</v>
      </c>
      <c r="B469" s="310" t="s">
        <v>445</v>
      </c>
      <c r="C469" s="346">
        <v>0</v>
      </c>
      <c r="D469" s="346">
        <v>0</v>
      </c>
      <c r="E469" s="309" t="str">
        <f t="shared" si="23"/>
        <v/>
      </c>
      <c r="F469" s="277" t="str">
        <f t="shared" si="21"/>
        <v>否</v>
      </c>
      <c r="G469" s="155" t="str">
        <f t="shared" si="22"/>
        <v>项</v>
      </c>
    </row>
    <row r="470" ht="36" hidden="1" customHeight="1" spans="1:7">
      <c r="A470" s="445">
        <v>20609</v>
      </c>
      <c r="B470" s="302" t="s">
        <v>446</v>
      </c>
      <c r="C470" s="342">
        <f>SUM(C471:C473)</f>
        <v>0</v>
      </c>
      <c r="D470" s="342">
        <f>SUM(D471:D473)</f>
        <v>0</v>
      </c>
      <c r="E470" s="304" t="str">
        <f t="shared" si="23"/>
        <v/>
      </c>
      <c r="F470" s="277" t="str">
        <f t="shared" si="21"/>
        <v>否</v>
      </c>
      <c r="G470" s="155" t="str">
        <f t="shared" si="22"/>
        <v>款</v>
      </c>
    </row>
    <row r="471" ht="36" hidden="1" customHeight="1" spans="1:7">
      <c r="A471" s="444">
        <v>2060901</v>
      </c>
      <c r="B471" s="310" t="s">
        <v>447</v>
      </c>
      <c r="C471" s="346">
        <v>0</v>
      </c>
      <c r="D471" s="346">
        <v>0</v>
      </c>
      <c r="E471" s="309" t="str">
        <f t="shared" si="23"/>
        <v/>
      </c>
      <c r="F471" s="277" t="str">
        <f t="shared" si="21"/>
        <v>否</v>
      </c>
      <c r="G471" s="155" t="str">
        <f t="shared" si="22"/>
        <v>项</v>
      </c>
    </row>
    <row r="472" ht="36" hidden="1" customHeight="1" spans="1:7">
      <c r="A472" s="444">
        <v>2060902</v>
      </c>
      <c r="B472" s="310" t="s">
        <v>448</v>
      </c>
      <c r="C472" s="346">
        <v>0</v>
      </c>
      <c r="D472" s="346">
        <v>0</v>
      </c>
      <c r="E472" s="309" t="str">
        <f t="shared" si="23"/>
        <v/>
      </c>
      <c r="F472" s="277" t="str">
        <f t="shared" si="21"/>
        <v>否</v>
      </c>
      <c r="G472" s="155" t="str">
        <f t="shared" si="22"/>
        <v>项</v>
      </c>
    </row>
    <row r="473" ht="36" hidden="1" customHeight="1" spans="1:7">
      <c r="A473" s="444">
        <v>2060999</v>
      </c>
      <c r="B473" s="310" t="s">
        <v>449</v>
      </c>
      <c r="C473" s="346">
        <v>0</v>
      </c>
      <c r="D473" s="346">
        <v>0</v>
      </c>
      <c r="E473" s="309" t="str">
        <f t="shared" si="23"/>
        <v/>
      </c>
      <c r="F473" s="277" t="str">
        <f t="shared" si="21"/>
        <v>否</v>
      </c>
      <c r="G473" s="155" t="str">
        <f t="shared" si="22"/>
        <v>项</v>
      </c>
    </row>
    <row r="474" ht="36" hidden="1" customHeight="1" spans="1:7">
      <c r="A474" s="445">
        <v>20699</v>
      </c>
      <c r="B474" s="302" t="s">
        <v>450</v>
      </c>
      <c r="C474" s="342">
        <f>SUM(C475:C478)</f>
        <v>0</v>
      </c>
      <c r="D474" s="342">
        <f>SUM(D475:D478)</f>
        <v>0</v>
      </c>
      <c r="E474" s="304" t="str">
        <f t="shared" si="23"/>
        <v/>
      </c>
      <c r="F474" s="277" t="str">
        <f t="shared" si="21"/>
        <v>否</v>
      </c>
      <c r="G474" s="155" t="str">
        <f t="shared" si="22"/>
        <v>款</v>
      </c>
    </row>
    <row r="475" ht="36" hidden="1" customHeight="1" spans="1:7">
      <c r="A475" s="444">
        <v>2069901</v>
      </c>
      <c r="B475" s="310" t="s">
        <v>451</v>
      </c>
      <c r="C475" s="346">
        <v>0</v>
      </c>
      <c r="D475" s="346">
        <v>0</v>
      </c>
      <c r="E475" s="309" t="str">
        <f t="shared" si="23"/>
        <v/>
      </c>
      <c r="F475" s="277" t="str">
        <f t="shared" si="21"/>
        <v>否</v>
      </c>
      <c r="G475" s="155" t="str">
        <f t="shared" si="22"/>
        <v>项</v>
      </c>
    </row>
    <row r="476" ht="36" hidden="1" customHeight="1" spans="1:7">
      <c r="A476" s="444">
        <v>2069902</v>
      </c>
      <c r="B476" s="310" t="s">
        <v>452</v>
      </c>
      <c r="C476" s="346">
        <v>0</v>
      </c>
      <c r="D476" s="346">
        <v>0</v>
      </c>
      <c r="E476" s="309" t="str">
        <f t="shared" si="23"/>
        <v/>
      </c>
      <c r="F476" s="277" t="str">
        <f t="shared" si="21"/>
        <v>否</v>
      </c>
      <c r="G476" s="155" t="str">
        <f t="shared" si="22"/>
        <v>项</v>
      </c>
    </row>
    <row r="477" ht="36" hidden="1" customHeight="1" spans="1:7">
      <c r="A477" s="444">
        <v>2069903</v>
      </c>
      <c r="B477" s="310" t="s">
        <v>453</v>
      </c>
      <c r="C477" s="346">
        <v>0</v>
      </c>
      <c r="D477" s="346">
        <v>0</v>
      </c>
      <c r="E477" s="309" t="str">
        <f t="shared" si="23"/>
        <v/>
      </c>
      <c r="F477" s="277" t="str">
        <f t="shared" si="21"/>
        <v>否</v>
      </c>
      <c r="G477" s="155" t="str">
        <f t="shared" si="22"/>
        <v>项</v>
      </c>
    </row>
    <row r="478" ht="36" hidden="1" customHeight="1" spans="1:7">
      <c r="A478" s="444">
        <v>2069999</v>
      </c>
      <c r="B478" s="310" t="s">
        <v>454</v>
      </c>
      <c r="C478" s="346">
        <v>0</v>
      </c>
      <c r="D478" s="346">
        <v>0</v>
      </c>
      <c r="E478" s="309" t="str">
        <f t="shared" si="23"/>
        <v/>
      </c>
      <c r="F478" s="277" t="str">
        <f t="shared" si="21"/>
        <v>否</v>
      </c>
      <c r="G478" s="155" t="str">
        <f t="shared" si="22"/>
        <v>项</v>
      </c>
    </row>
    <row r="479" ht="36" hidden="1" customHeight="1" spans="1:7">
      <c r="A479" s="443" t="s">
        <v>455</v>
      </c>
      <c r="B479" s="450" t="s">
        <v>277</v>
      </c>
      <c r="C479" s="346">
        <v>0</v>
      </c>
      <c r="D479" s="346">
        <v>0</v>
      </c>
      <c r="E479" s="304" t="str">
        <f t="shared" si="23"/>
        <v/>
      </c>
      <c r="F479" s="277" t="str">
        <f t="shared" si="21"/>
        <v>否</v>
      </c>
      <c r="G479" s="155" t="str">
        <f t="shared" si="22"/>
        <v>项</v>
      </c>
    </row>
    <row r="480" ht="36" customHeight="1" spans="1:7">
      <c r="A480" s="445">
        <v>207</v>
      </c>
      <c r="B480" s="302" t="s">
        <v>81</v>
      </c>
      <c r="C480" s="342">
        <f>C481+C497+C505+C516+C525+C535</f>
        <v>679</v>
      </c>
      <c r="D480" s="342">
        <f>D481+D497+D505+D516+D525+D535</f>
        <v>636</v>
      </c>
      <c r="E480" s="304">
        <f t="shared" si="23"/>
        <v>-0.063</v>
      </c>
      <c r="F480" s="277" t="str">
        <f t="shared" si="21"/>
        <v>是</v>
      </c>
      <c r="G480" s="155" t="str">
        <f t="shared" si="22"/>
        <v>类</v>
      </c>
    </row>
    <row r="481" ht="36" customHeight="1" spans="1:7">
      <c r="A481" s="445">
        <v>20701</v>
      </c>
      <c r="B481" s="302" t="s">
        <v>456</v>
      </c>
      <c r="C481" s="342">
        <f>SUM(C482:C496)</f>
        <v>603</v>
      </c>
      <c r="D481" s="342">
        <f>SUM(D482:D496)</f>
        <v>582</v>
      </c>
      <c r="E481" s="304">
        <f t="shared" si="23"/>
        <v>-0.035</v>
      </c>
      <c r="F481" s="277" t="str">
        <f t="shared" si="21"/>
        <v>是</v>
      </c>
      <c r="G481" s="155" t="str">
        <f t="shared" si="22"/>
        <v>款</v>
      </c>
    </row>
    <row r="482" ht="36" customHeight="1" spans="1:7">
      <c r="A482" s="444">
        <v>2070101</v>
      </c>
      <c r="B482" s="310" t="s">
        <v>137</v>
      </c>
      <c r="C482" s="346">
        <v>235</v>
      </c>
      <c r="D482" s="346">
        <v>217</v>
      </c>
      <c r="E482" s="309">
        <f t="shared" si="23"/>
        <v>-0.077</v>
      </c>
      <c r="F482" s="277" t="str">
        <f t="shared" si="21"/>
        <v>是</v>
      </c>
      <c r="G482" s="155" t="str">
        <f t="shared" si="22"/>
        <v>项</v>
      </c>
    </row>
    <row r="483" ht="36" hidden="1" customHeight="1" spans="1:7">
      <c r="A483" s="444">
        <v>2070102</v>
      </c>
      <c r="B483" s="310" t="s">
        <v>138</v>
      </c>
      <c r="C483" s="346">
        <v>0</v>
      </c>
      <c r="D483" s="346">
        <v>0</v>
      </c>
      <c r="E483" s="309" t="str">
        <f t="shared" si="23"/>
        <v/>
      </c>
      <c r="F483" s="277" t="str">
        <f t="shared" si="21"/>
        <v>否</v>
      </c>
      <c r="G483" s="155" t="str">
        <f t="shared" si="22"/>
        <v>项</v>
      </c>
    </row>
    <row r="484" ht="36" hidden="1" customHeight="1" spans="1:7">
      <c r="A484" s="444">
        <v>2070103</v>
      </c>
      <c r="B484" s="310" t="s">
        <v>139</v>
      </c>
      <c r="C484" s="346">
        <v>0</v>
      </c>
      <c r="D484" s="346">
        <v>0</v>
      </c>
      <c r="E484" s="309" t="str">
        <f t="shared" si="23"/>
        <v/>
      </c>
      <c r="F484" s="277" t="str">
        <f t="shared" si="21"/>
        <v>否</v>
      </c>
      <c r="G484" s="155" t="str">
        <f t="shared" si="22"/>
        <v>项</v>
      </c>
    </row>
    <row r="485" ht="36" customHeight="1" spans="1:7">
      <c r="A485" s="444">
        <v>2070104</v>
      </c>
      <c r="B485" s="310" t="s">
        <v>457</v>
      </c>
      <c r="C485" s="346">
        <v>98</v>
      </c>
      <c r="D485" s="346">
        <v>96</v>
      </c>
      <c r="E485" s="309">
        <f t="shared" si="23"/>
        <v>-0.02</v>
      </c>
      <c r="F485" s="277" t="str">
        <f t="shared" si="21"/>
        <v>是</v>
      </c>
      <c r="G485" s="155" t="str">
        <f t="shared" si="22"/>
        <v>项</v>
      </c>
    </row>
    <row r="486" ht="36" hidden="1" customHeight="1" spans="1:7">
      <c r="A486" s="444">
        <v>2070105</v>
      </c>
      <c r="B486" s="310" t="s">
        <v>458</v>
      </c>
      <c r="C486" s="346">
        <v>0</v>
      </c>
      <c r="D486" s="346">
        <v>0</v>
      </c>
      <c r="E486" s="309" t="str">
        <f t="shared" si="23"/>
        <v/>
      </c>
      <c r="F486" s="277" t="str">
        <f t="shared" si="21"/>
        <v>否</v>
      </c>
      <c r="G486" s="155" t="str">
        <f t="shared" si="22"/>
        <v>项</v>
      </c>
    </row>
    <row r="487" ht="36" hidden="1" customHeight="1" spans="1:7">
      <c r="A487" s="444">
        <v>2070106</v>
      </c>
      <c r="B487" s="310" t="s">
        <v>459</v>
      </c>
      <c r="C487" s="346">
        <v>0</v>
      </c>
      <c r="D487" s="346">
        <v>0</v>
      </c>
      <c r="E487" s="309" t="str">
        <f t="shared" si="23"/>
        <v/>
      </c>
      <c r="F487" s="277" t="str">
        <f t="shared" si="21"/>
        <v>否</v>
      </c>
      <c r="G487" s="155" t="str">
        <f t="shared" si="22"/>
        <v>项</v>
      </c>
    </row>
    <row r="488" ht="36" hidden="1" customHeight="1" spans="1:7">
      <c r="A488" s="444">
        <v>2070107</v>
      </c>
      <c r="B488" s="310" t="s">
        <v>460</v>
      </c>
      <c r="C488" s="346">
        <v>0</v>
      </c>
      <c r="D488" s="346">
        <v>0</v>
      </c>
      <c r="E488" s="309" t="str">
        <f t="shared" si="23"/>
        <v/>
      </c>
      <c r="F488" s="277" t="str">
        <f t="shared" si="21"/>
        <v>否</v>
      </c>
      <c r="G488" s="155" t="str">
        <f t="shared" si="22"/>
        <v>项</v>
      </c>
    </row>
    <row r="489" ht="36" hidden="1" customHeight="1" spans="1:7">
      <c r="A489" s="444">
        <v>2070108</v>
      </c>
      <c r="B489" s="310" t="s">
        <v>461</v>
      </c>
      <c r="C489" s="346">
        <v>0</v>
      </c>
      <c r="D489" s="346">
        <v>0</v>
      </c>
      <c r="E489" s="309"/>
      <c r="F489" s="277" t="str">
        <f t="shared" si="21"/>
        <v>否</v>
      </c>
      <c r="G489" s="155" t="str">
        <f t="shared" si="22"/>
        <v>项</v>
      </c>
    </row>
    <row r="490" ht="36" customHeight="1" spans="1:7">
      <c r="A490" s="444">
        <v>2070109</v>
      </c>
      <c r="B490" s="310" t="s">
        <v>462</v>
      </c>
      <c r="C490" s="346">
        <v>270</v>
      </c>
      <c r="D490" s="346">
        <v>269</v>
      </c>
      <c r="E490" s="309">
        <f t="shared" si="23"/>
        <v>-0.004</v>
      </c>
      <c r="F490" s="277" t="str">
        <f t="shared" si="21"/>
        <v>是</v>
      </c>
      <c r="G490" s="155" t="str">
        <f t="shared" si="22"/>
        <v>项</v>
      </c>
    </row>
    <row r="491" ht="36" hidden="1" customHeight="1" spans="1:7">
      <c r="A491" s="444">
        <v>2070110</v>
      </c>
      <c r="B491" s="310" t="s">
        <v>463</v>
      </c>
      <c r="C491" s="346">
        <v>0</v>
      </c>
      <c r="D491" s="346">
        <v>0</v>
      </c>
      <c r="E491" s="309" t="str">
        <f t="shared" si="23"/>
        <v/>
      </c>
      <c r="F491" s="277" t="str">
        <f t="shared" si="21"/>
        <v>否</v>
      </c>
      <c r="G491" s="155" t="str">
        <f t="shared" si="22"/>
        <v>项</v>
      </c>
    </row>
    <row r="492" ht="36" hidden="1" customHeight="1" spans="1:7">
      <c r="A492" s="444">
        <v>2070111</v>
      </c>
      <c r="B492" s="310" t="s">
        <v>464</v>
      </c>
      <c r="C492" s="346">
        <v>0</v>
      </c>
      <c r="D492" s="346">
        <v>0</v>
      </c>
      <c r="E492" s="309" t="str">
        <f t="shared" si="23"/>
        <v/>
      </c>
      <c r="F492" s="277" t="str">
        <f t="shared" si="21"/>
        <v>否</v>
      </c>
      <c r="G492" s="155" t="str">
        <f t="shared" si="22"/>
        <v>项</v>
      </c>
    </row>
    <row r="493" ht="36" hidden="1" customHeight="1" spans="1:7">
      <c r="A493" s="444">
        <v>2070112</v>
      </c>
      <c r="B493" s="310" t="s">
        <v>465</v>
      </c>
      <c r="C493" s="346">
        <v>0</v>
      </c>
      <c r="D493" s="346">
        <v>0</v>
      </c>
      <c r="E493" s="309" t="str">
        <f t="shared" si="23"/>
        <v/>
      </c>
      <c r="F493" s="277" t="str">
        <f t="shared" si="21"/>
        <v>否</v>
      </c>
      <c r="G493" s="155" t="str">
        <f t="shared" si="22"/>
        <v>项</v>
      </c>
    </row>
    <row r="494" ht="36" hidden="1" customHeight="1" spans="1:7">
      <c r="A494" s="444">
        <v>2070113</v>
      </c>
      <c r="B494" s="310" t="s">
        <v>466</v>
      </c>
      <c r="C494" s="346">
        <v>0</v>
      </c>
      <c r="D494" s="346">
        <v>0</v>
      </c>
      <c r="E494" s="309"/>
      <c r="F494" s="277" t="str">
        <f t="shared" si="21"/>
        <v>否</v>
      </c>
      <c r="G494" s="155" t="str">
        <f t="shared" si="22"/>
        <v>项</v>
      </c>
    </row>
    <row r="495" ht="36" hidden="1" customHeight="1" spans="1:7">
      <c r="A495" s="444">
        <v>2070114</v>
      </c>
      <c r="B495" s="310" t="s">
        <v>467</v>
      </c>
      <c r="C495" s="346">
        <v>0</v>
      </c>
      <c r="D495" s="346">
        <v>0</v>
      </c>
      <c r="E495" s="309" t="str">
        <f t="shared" si="23"/>
        <v/>
      </c>
      <c r="F495" s="277" t="str">
        <f t="shared" si="21"/>
        <v>否</v>
      </c>
      <c r="G495" s="155" t="str">
        <f t="shared" si="22"/>
        <v>项</v>
      </c>
    </row>
    <row r="496" ht="36" hidden="1" customHeight="1" spans="1:7">
      <c r="A496" s="444">
        <v>2070199</v>
      </c>
      <c r="B496" s="310" t="s">
        <v>468</v>
      </c>
      <c r="C496" s="346">
        <v>0</v>
      </c>
      <c r="D496" s="346">
        <v>0</v>
      </c>
      <c r="E496" s="309" t="str">
        <f t="shared" si="23"/>
        <v/>
      </c>
      <c r="F496" s="277" t="str">
        <f t="shared" si="21"/>
        <v>否</v>
      </c>
      <c r="G496" s="155" t="str">
        <f t="shared" si="22"/>
        <v>项</v>
      </c>
    </row>
    <row r="497" ht="36" customHeight="1" spans="1:7">
      <c r="A497" s="445">
        <v>20702</v>
      </c>
      <c r="B497" s="302" t="s">
        <v>469</v>
      </c>
      <c r="C497" s="342">
        <f>SUM(C498:C504)</f>
        <v>75</v>
      </c>
      <c r="D497" s="342">
        <f>SUM(D498:D504)</f>
        <v>54</v>
      </c>
      <c r="E497" s="304">
        <f t="shared" si="23"/>
        <v>-0.28</v>
      </c>
      <c r="F497" s="277" t="str">
        <f t="shared" si="21"/>
        <v>是</v>
      </c>
      <c r="G497" s="155" t="str">
        <f t="shared" si="22"/>
        <v>款</v>
      </c>
    </row>
    <row r="498" ht="36" hidden="1" customHeight="1" spans="1:7">
      <c r="A498" s="444">
        <v>2070201</v>
      </c>
      <c r="B498" s="310" t="s">
        <v>137</v>
      </c>
      <c r="C498" s="346">
        <v>0</v>
      </c>
      <c r="D498" s="346">
        <v>0</v>
      </c>
      <c r="E498" s="309" t="str">
        <f t="shared" si="23"/>
        <v/>
      </c>
      <c r="F498" s="277" t="str">
        <f t="shared" si="21"/>
        <v>否</v>
      </c>
      <c r="G498" s="155" t="str">
        <f t="shared" si="22"/>
        <v>项</v>
      </c>
    </row>
    <row r="499" ht="36" hidden="1" customHeight="1" spans="1:7">
      <c r="A499" s="444">
        <v>2070202</v>
      </c>
      <c r="B499" s="310" t="s">
        <v>138</v>
      </c>
      <c r="C499" s="346">
        <v>0</v>
      </c>
      <c r="D499" s="346">
        <v>0</v>
      </c>
      <c r="E499" s="309" t="str">
        <f t="shared" si="23"/>
        <v/>
      </c>
      <c r="F499" s="277" t="str">
        <f t="shared" si="21"/>
        <v>否</v>
      </c>
      <c r="G499" s="155" t="str">
        <f t="shared" si="22"/>
        <v>项</v>
      </c>
    </row>
    <row r="500" ht="36" hidden="1" customHeight="1" spans="1:7">
      <c r="A500" s="444">
        <v>2070203</v>
      </c>
      <c r="B500" s="310" t="s">
        <v>139</v>
      </c>
      <c r="C500" s="346">
        <v>0</v>
      </c>
      <c r="D500" s="346">
        <v>0</v>
      </c>
      <c r="E500" s="309" t="str">
        <f t="shared" si="23"/>
        <v/>
      </c>
      <c r="F500" s="277" t="str">
        <f t="shared" si="21"/>
        <v>否</v>
      </c>
      <c r="G500" s="155" t="str">
        <f t="shared" si="22"/>
        <v>项</v>
      </c>
    </row>
    <row r="501" ht="36" customHeight="1" spans="1:7">
      <c r="A501" s="444">
        <v>2070204</v>
      </c>
      <c r="B501" s="310" t="s">
        <v>470</v>
      </c>
      <c r="C501" s="346">
        <v>43</v>
      </c>
      <c r="D501" s="346">
        <v>0</v>
      </c>
      <c r="E501" s="309"/>
      <c r="F501" s="277" t="str">
        <f t="shared" si="21"/>
        <v>是</v>
      </c>
      <c r="G501" s="155" t="str">
        <f t="shared" si="22"/>
        <v>项</v>
      </c>
    </row>
    <row r="502" ht="36" hidden="1" customHeight="1" spans="1:7">
      <c r="A502" s="444">
        <v>2070205</v>
      </c>
      <c r="B502" s="310" t="s">
        <v>471</v>
      </c>
      <c r="C502" s="346">
        <v>0</v>
      </c>
      <c r="D502" s="346">
        <v>0</v>
      </c>
      <c r="E502" s="309" t="str">
        <f t="shared" si="23"/>
        <v/>
      </c>
      <c r="F502" s="277" t="str">
        <f t="shared" si="21"/>
        <v>否</v>
      </c>
      <c r="G502" s="155" t="str">
        <f t="shared" si="22"/>
        <v>项</v>
      </c>
    </row>
    <row r="503" ht="36" hidden="1" customHeight="1" spans="1:7">
      <c r="A503" s="444">
        <v>2070206</v>
      </c>
      <c r="B503" s="310" t="s">
        <v>472</v>
      </c>
      <c r="C503" s="346">
        <v>0</v>
      </c>
      <c r="D503" s="346">
        <v>0</v>
      </c>
      <c r="E503" s="309" t="str">
        <f t="shared" si="23"/>
        <v/>
      </c>
      <c r="F503" s="277" t="str">
        <f t="shared" si="21"/>
        <v>否</v>
      </c>
      <c r="G503" s="155" t="str">
        <f t="shared" si="22"/>
        <v>项</v>
      </c>
    </row>
    <row r="504" ht="36" customHeight="1" spans="1:7">
      <c r="A504" s="444">
        <v>2070299</v>
      </c>
      <c r="B504" s="310" t="s">
        <v>473</v>
      </c>
      <c r="C504" s="346">
        <v>32</v>
      </c>
      <c r="D504" s="346">
        <v>54</v>
      </c>
      <c r="E504" s="309">
        <f t="shared" si="23"/>
        <v>0.688</v>
      </c>
      <c r="F504" s="277" t="str">
        <f t="shared" si="21"/>
        <v>是</v>
      </c>
      <c r="G504" s="155" t="str">
        <f t="shared" si="22"/>
        <v>项</v>
      </c>
    </row>
    <row r="505" ht="36" hidden="1" customHeight="1" spans="1:7">
      <c r="A505" s="445">
        <v>20703</v>
      </c>
      <c r="B505" s="302" t="s">
        <v>474</v>
      </c>
      <c r="C505" s="342">
        <f>SUM(C506:C515)</f>
        <v>0</v>
      </c>
      <c r="D505" s="342">
        <f>SUM(D506:D515)</f>
        <v>0</v>
      </c>
      <c r="E505" s="304" t="str">
        <f t="shared" si="23"/>
        <v/>
      </c>
      <c r="F505" s="277" t="str">
        <f t="shared" si="21"/>
        <v>否</v>
      </c>
      <c r="G505" s="155" t="str">
        <f t="shared" si="22"/>
        <v>款</v>
      </c>
    </row>
    <row r="506" ht="36" hidden="1" customHeight="1" spans="1:7">
      <c r="A506" s="444">
        <v>2070301</v>
      </c>
      <c r="B506" s="310" t="s">
        <v>137</v>
      </c>
      <c r="C506" s="346">
        <v>0</v>
      </c>
      <c r="D506" s="346">
        <v>0</v>
      </c>
      <c r="E506" s="309" t="str">
        <f t="shared" si="23"/>
        <v/>
      </c>
      <c r="F506" s="277" t="str">
        <f t="shared" si="21"/>
        <v>否</v>
      </c>
      <c r="G506" s="155" t="str">
        <f t="shared" si="22"/>
        <v>项</v>
      </c>
    </row>
    <row r="507" ht="36" hidden="1" customHeight="1" spans="1:7">
      <c r="A507" s="444">
        <v>2070302</v>
      </c>
      <c r="B507" s="310" t="s">
        <v>138</v>
      </c>
      <c r="C507" s="346">
        <v>0</v>
      </c>
      <c r="D507" s="346">
        <v>0</v>
      </c>
      <c r="E507" s="309" t="str">
        <f t="shared" si="23"/>
        <v/>
      </c>
      <c r="F507" s="277" t="str">
        <f t="shared" si="21"/>
        <v>否</v>
      </c>
      <c r="G507" s="155" t="str">
        <f t="shared" si="22"/>
        <v>项</v>
      </c>
    </row>
    <row r="508" ht="36" hidden="1" customHeight="1" spans="1:7">
      <c r="A508" s="444">
        <v>2070303</v>
      </c>
      <c r="B508" s="310" t="s">
        <v>139</v>
      </c>
      <c r="C508" s="346">
        <v>0</v>
      </c>
      <c r="D508" s="346">
        <v>0</v>
      </c>
      <c r="E508" s="309" t="str">
        <f t="shared" si="23"/>
        <v/>
      </c>
      <c r="F508" s="277" t="str">
        <f t="shared" si="21"/>
        <v>否</v>
      </c>
      <c r="G508" s="155" t="str">
        <f t="shared" si="22"/>
        <v>项</v>
      </c>
    </row>
    <row r="509" ht="36" hidden="1" customHeight="1" spans="1:7">
      <c r="A509" s="444">
        <v>2070304</v>
      </c>
      <c r="B509" s="310" t="s">
        <v>475</v>
      </c>
      <c r="C509" s="346">
        <v>0</v>
      </c>
      <c r="D509" s="346">
        <v>0</v>
      </c>
      <c r="E509" s="309" t="str">
        <f t="shared" si="23"/>
        <v/>
      </c>
      <c r="F509" s="277" t="str">
        <f t="shared" si="21"/>
        <v>否</v>
      </c>
      <c r="G509" s="155" t="str">
        <f t="shared" si="22"/>
        <v>项</v>
      </c>
    </row>
    <row r="510" ht="36" hidden="1" customHeight="1" spans="1:7">
      <c r="A510" s="444">
        <v>2070305</v>
      </c>
      <c r="B510" s="310" t="s">
        <v>476</v>
      </c>
      <c r="C510" s="346">
        <v>0</v>
      </c>
      <c r="D510" s="346">
        <v>0</v>
      </c>
      <c r="E510" s="309" t="str">
        <f t="shared" si="23"/>
        <v/>
      </c>
      <c r="F510" s="277" t="str">
        <f t="shared" si="21"/>
        <v>否</v>
      </c>
      <c r="G510" s="155" t="str">
        <f t="shared" si="22"/>
        <v>项</v>
      </c>
    </row>
    <row r="511" ht="36" hidden="1" customHeight="1" spans="1:7">
      <c r="A511" s="444">
        <v>2070306</v>
      </c>
      <c r="B511" s="310" t="s">
        <v>477</v>
      </c>
      <c r="C511" s="346">
        <v>0</v>
      </c>
      <c r="D511" s="346">
        <v>0</v>
      </c>
      <c r="E511" s="309" t="str">
        <f t="shared" si="23"/>
        <v/>
      </c>
      <c r="F511" s="277" t="str">
        <f t="shared" si="21"/>
        <v>否</v>
      </c>
      <c r="G511" s="155" t="str">
        <f t="shared" si="22"/>
        <v>项</v>
      </c>
    </row>
    <row r="512" ht="36" hidden="1" customHeight="1" spans="1:7">
      <c r="A512" s="444">
        <v>2070307</v>
      </c>
      <c r="B512" s="310" t="s">
        <v>478</v>
      </c>
      <c r="C512" s="346">
        <v>0</v>
      </c>
      <c r="D512" s="346">
        <v>0</v>
      </c>
      <c r="E512" s="309" t="str">
        <f t="shared" si="23"/>
        <v/>
      </c>
      <c r="F512" s="277" t="str">
        <f t="shared" si="21"/>
        <v>否</v>
      </c>
      <c r="G512" s="155" t="str">
        <f t="shared" si="22"/>
        <v>项</v>
      </c>
    </row>
    <row r="513" ht="36" hidden="1" customHeight="1" spans="1:7">
      <c r="A513" s="444">
        <v>2070308</v>
      </c>
      <c r="B513" s="310" t="s">
        <v>479</v>
      </c>
      <c r="C513" s="346">
        <v>0</v>
      </c>
      <c r="D513" s="346">
        <v>0</v>
      </c>
      <c r="E513" s="309" t="str">
        <f t="shared" si="23"/>
        <v/>
      </c>
      <c r="F513" s="277" t="str">
        <f t="shared" si="21"/>
        <v>否</v>
      </c>
      <c r="G513" s="155" t="str">
        <f t="shared" si="22"/>
        <v>项</v>
      </c>
    </row>
    <row r="514" ht="36" hidden="1" customHeight="1" spans="1:7">
      <c r="A514" s="444">
        <v>2070309</v>
      </c>
      <c r="B514" s="310" t="s">
        <v>480</v>
      </c>
      <c r="C514" s="346">
        <v>0</v>
      </c>
      <c r="D514" s="346">
        <v>0</v>
      </c>
      <c r="E514" s="309" t="str">
        <f t="shared" si="23"/>
        <v/>
      </c>
      <c r="F514" s="277" t="str">
        <f t="shared" si="21"/>
        <v>否</v>
      </c>
      <c r="G514" s="155" t="str">
        <f t="shared" si="22"/>
        <v>项</v>
      </c>
    </row>
    <row r="515" ht="36" hidden="1" customHeight="1" spans="1:7">
      <c r="A515" s="444">
        <v>2070399</v>
      </c>
      <c r="B515" s="310" t="s">
        <v>481</v>
      </c>
      <c r="C515" s="346">
        <v>0</v>
      </c>
      <c r="D515" s="346">
        <v>0</v>
      </c>
      <c r="E515" s="309"/>
      <c r="F515" s="277" t="str">
        <f t="shared" si="21"/>
        <v>否</v>
      </c>
      <c r="G515" s="155" t="str">
        <f t="shared" si="22"/>
        <v>项</v>
      </c>
    </row>
    <row r="516" ht="36" hidden="1" customHeight="1" spans="1:7">
      <c r="A516" s="445">
        <v>20706</v>
      </c>
      <c r="B516" s="302" t="s">
        <v>482</v>
      </c>
      <c r="C516" s="342">
        <f>SUM(C517:C524)</f>
        <v>0</v>
      </c>
      <c r="D516" s="342">
        <f>SUM(D517:D524)</f>
        <v>0</v>
      </c>
      <c r="E516" s="304" t="str">
        <f t="shared" si="23"/>
        <v/>
      </c>
      <c r="F516" s="277" t="str">
        <f t="shared" ref="F516:F579" si="24">IF(LEN(A516)=3,"是",IF(B516&lt;&gt;"",IF(SUM(C516:D516)&lt;&gt;0,"是","否"),"是"))</f>
        <v>否</v>
      </c>
      <c r="G516" s="155" t="str">
        <f t="shared" ref="G516:G579" si="25">IF(LEN(A516)=3,"类",IF(LEN(A516)=5,"款","项"))</f>
        <v>款</v>
      </c>
    </row>
    <row r="517" ht="36" hidden="1" customHeight="1" spans="1:7">
      <c r="A517" s="444">
        <v>2070601</v>
      </c>
      <c r="B517" s="310" t="s">
        <v>137</v>
      </c>
      <c r="C517" s="346">
        <v>0</v>
      </c>
      <c r="D517" s="346">
        <v>0</v>
      </c>
      <c r="E517" s="309" t="str">
        <f t="shared" ref="E517:E580" si="26">IF(D517&gt;0,D517/C517-1,IF(C517&lt;0,-(D517/C517-1),""))</f>
        <v/>
      </c>
      <c r="F517" s="277" t="str">
        <f t="shared" si="24"/>
        <v>否</v>
      </c>
      <c r="G517" s="155" t="str">
        <f t="shared" si="25"/>
        <v>项</v>
      </c>
    </row>
    <row r="518" ht="36" hidden="1" customHeight="1" spans="1:7">
      <c r="A518" s="444">
        <v>2070602</v>
      </c>
      <c r="B518" s="310" t="s">
        <v>138</v>
      </c>
      <c r="C518" s="346">
        <v>0</v>
      </c>
      <c r="D518" s="346">
        <v>0</v>
      </c>
      <c r="E518" s="309" t="str">
        <f t="shared" si="26"/>
        <v/>
      </c>
      <c r="F518" s="277" t="str">
        <f t="shared" si="24"/>
        <v>否</v>
      </c>
      <c r="G518" s="155" t="str">
        <f t="shared" si="25"/>
        <v>项</v>
      </c>
    </row>
    <row r="519" ht="36" hidden="1" customHeight="1" spans="1:7">
      <c r="A519" s="444">
        <v>2070603</v>
      </c>
      <c r="B519" s="310" t="s">
        <v>139</v>
      </c>
      <c r="C519" s="346">
        <v>0</v>
      </c>
      <c r="D519" s="346">
        <v>0</v>
      </c>
      <c r="E519" s="309" t="str">
        <f t="shared" si="26"/>
        <v/>
      </c>
      <c r="F519" s="277" t="str">
        <f t="shared" si="24"/>
        <v>否</v>
      </c>
      <c r="G519" s="155" t="str">
        <f t="shared" si="25"/>
        <v>项</v>
      </c>
    </row>
    <row r="520" ht="36" hidden="1" customHeight="1" spans="1:7">
      <c r="A520" s="444">
        <v>2070604</v>
      </c>
      <c r="B520" s="310" t="s">
        <v>483</v>
      </c>
      <c r="C520" s="346">
        <v>0</v>
      </c>
      <c r="D520" s="346">
        <v>0</v>
      </c>
      <c r="E520" s="309" t="str">
        <f t="shared" si="26"/>
        <v/>
      </c>
      <c r="F520" s="277" t="str">
        <f t="shared" si="24"/>
        <v>否</v>
      </c>
      <c r="G520" s="155" t="str">
        <f t="shared" si="25"/>
        <v>项</v>
      </c>
    </row>
    <row r="521" ht="36" hidden="1" customHeight="1" spans="1:7">
      <c r="A521" s="444">
        <v>2070605</v>
      </c>
      <c r="B521" s="310" t="s">
        <v>484</v>
      </c>
      <c r="C521" s="346">
        <v>0</v>
      </c>
      <c r="D521" s="346">
        <v>0</v>
      </c>
      <c r="E521" s="309" t="str">
        <f t="shared" si="26"/>
        <v/>
      </c>
      <c r="F521" s="277" t="str">
        <f t="shared" si="24"/>
        <v>否</v>
      </c>
      <c r="G521" s="155" t="str">
        <f t="shared" si="25"/>
        <v>项</v>
      </c>
    </row>
    <row r="522" ht="36" hidden="1" customHeight="1" spans="1:7">
      <c r="A522" s="444">
        <v>2070606</v>
      </c>
      <c r="B522" s="310" t="s">
        <v>485</v>
      </c>
      <c r="C522" s="346">
        <v>0</v>
      </c>
      <c r="D522" s="346">
        <v>0</v>
      </c>
      <c r="E522" s="309" t="str">
        <f t="shared" si="26"/>
        <v/>
      </c>
      <c r="F522" s="277" t="str">
        <f t="shared" si="24"/>
        <v>否</v>
      </c>
      <c r="G522" s="155" t="str">
        <f t="shared" si="25"/>
        <v>项</v>
      </c>
    </row>
    <row r="523" ht="36" hidden="1" customHeight="1" spans="1:7">
      <c r="A523" s="444">
        <v>2070607</v>
      </c>
      <c r="B523" s="310" t="s">
        <v>486</v>
      </c>
      <c r="C523" s="346">
        <v>0</v>
      </c>
      <c r="D523" s="346">
        <v>0</v>
      </c>
      <c r="E523" s="309" t="str">
        <f t="shared" si="26"/>
        <v/>
      </c>
      <c r="F523" s="277" t="str">
        <f t="shared" si="24"/>
        <v>否</v>
      </c>
      <c r="G523" s="155" t="str">
        <f t="shared" si="25"/>
        <v>项</v>
      </c>
    </row>
    <row r="524" ht="36" hidden="1" customHeight="1" spans="1:7">
      <c r="A524" s="444">
        <v>2070699</v>
      </c>
      <c r="B524" s="310" t="s">
        <v>487</v>
      </c>
      <c r="C524" s="346">
        <v>0</v>
      </c>
      <c r="D524" s="346">
        <v>0</v>
      </c>
      <c r="E524" s="309" t="str">
        <f t="shared" si="26"/>
        <v/>
      </c>
      <c r="F524" s="277" t="str">
        <f t="shared" si="24"/>
        <v>否</v>
      </c>
      <c r="G524" s="155" t="str">
        <f t="shared" si="25"/>
        <v>项</v>
      </c>
    </row>
    <row r="525" ht="36" customHeight="1" spans="1:7">
      <c r="A525" s="445">
        <v>20708</v>
      </c>
      <c r="B525" s="302" t="s">
        <v>488</v>
      </c>
      <c r="C525" s="342">
        <f>SUM(C526:C534)</f>
        <v>1</v>
      </c>
      <c r="D525" s="342"/>
      <c r="E525" s="304" t="str">
        <f t="shared" si="26"/>
        <v/>
      </c>
      <c r="F525" s="277" t="str">
        <f t="shared" si="24"/>
        <v>是</v>
      </c>
      <c r="G525" s="155" t="str">
        <f t="shared" si="25"/>
        <v>款</v>
      </c>
    </row>
    <row r="526" ht="36" hidden="1" customHeight="1" spans="1:7">
      <c r="A526" s="444">
        <v>2070801</v>
      </c>
      <c r="B526" s="310" t="s">
        <v>137</v>
      </c>
      <c r="C526" s="346">
        <v>0</v>
      </c>
      <c r="D526" s="346">
        <v>0</v>
      </c>
      <c r="E526" s="309" t="str">
        <f t="shared" si="26"/>
        <v/>
      </c>
      <c r="F526" s="277" t="str">
        <f t="shared" si="24"/>
        <v>否</v>
      </c>
      <c r="G526" s="155" t="str">
        <f t="shared" si="25"/>
        <v>项</v>
      </c>
    </row>
    <row r="527" ht="36" hidden="1" customHeight="1" spans="1:7">
      <c r="A527" s="444">
        <v>2070802</v>
      </c>
      <c r="B527" s="310" t="s">
        <v>138</v>
      </c>
      <c r="C527" s="346">
        <v>0</v>
      </c>
      <c r="D527" s="346">
        <v>0</v>
      </c>
      <c r="E527" s="309" t="str">
        <f t="shared" si="26"/>
        <v/>
      </c>
      <c r="F527" s="277" t="str">
        <f t="shared" si="24"/>
        <v>否</v>
      </c>
      <c r="G527" s="155" t="str">
        <f t="shared" si="25"/>
        <v>项</v>
      </c>
    </row>
    <row r="528" ht="36" hidden="1" customHeight="1" spans="1:7">
      <c r="A528" s="444">
        <v>2070803</v>
      </c>
      <c r="B528" s="310" t="s">
        <v>139</v>
      </c>
      <c r="C528" s="346">
        <v>0</v>
      </c>
      <c r="D528" s="346">
        <v>0</v>
      </c>
      <c r="E528" s="309" t="str">
        <f t="shared" si="26"/>
        <v/>
      </c>
      <c r="F528" s="277" t="str">
        <f t="shared" si="24"/>
        <v>否</v>
      </c>
      <c r="G528" s="155" t="str">
        <f t="shared" si="25"/>
        <v>项</v>
      </c>
    </row>
    <row r="529" ht="36" hidden="1" customHeight="1" spans="1:7">
      <c r="A529" s="444">
        <v>2070804</v>
      </c>
      <c r="B529" s="310" t="s">
        <v>489</v>
      </c>
      <c r="C529" s="346"/>
      <c r="D529" s="346"/>
      <c r="E529" s="309" t="str">
        <f t="shared" si="26"/>
        <v/>
      </c>
      <c r="F529" s="277" t="str">
        <f t="shared" si="24"/>
        <v>否</v>
      </c>
      <c r="G529" s="155" t="str">
        <f t="shared" si="25"/>
        <v>项</v>
      </c>
    </row>
    <row r="530" ht="36" hidden="1" customHeight="1" spans="1:7">
      <c r="A530" s="444">
        <v>2070805</v>
      </c>
      <c r="B530" s="310" t="s">
        <v>490</v>
      </c>
      <c r="C530" s="346"/>
      <c r="D530" s="346"/>
      <c r="E530" s="309" t="str">
        <f t="shared" si="26"/>
        <v/>
      </c>
      <c r="F530" s="277" t="str">
        <f t="shared" si="24"/>
        <v>否</v>
      </c>
      <c r="G530" s="155" t="str">
        <f t="shared" si="25"/>
        <v>项</v>
      </c>
    </row>
    <row r="531" ht="36" hidden="1" customHeight="1" spans="1:7">
      <c r="A531" s="444">
        <v>2070806</v>
      </c>
      <c r="B531" s="310" t="s">
        <v>491</v>
      </c>
      <c r="C531" s="346">
        <v>0</v>
      </c>
      <c r="D531" s="346">
        <v>0</v>
      </c>
      <c r="E531" s="309" t="str">
        <f t="shared" si="26"/>
        <v/>
      </c>
      <c r="F531" s="277" t="str">
        <f t="shared" si="24"/>
        <v>否</v>
      </c>
      <c r="G531" s="155" t="str">
        <f t="shared" si="25"/>
        <v>项</v>
      </c>
    </row>
    <row r="532" ht="36" hidden="1" customHeight="1" spans="1:7">
      <c r="A532" s="458">
        <v>2070807</v>
      </c>
      <c r="B532" s="310" t="s">
        <v>492</v>
      </c>
      <c r="C532" s="346">
        <v>0</v>
      </c>
      <c r="D532" s="346">
        <v>0</v>
      </c>
      <c r="E532" s="309" t="str">
        <f t="shared" si="26"/>
        <v/>
      </c>
      <c r="F532" s="277" t="str">
        <f t="shared" si="24"/>
        <v>否</v>
      </c>
      <c r="G532" s="155" t="str">
        <f t="shared" si="25"/>
        <v>项</v>
      </c>
    </row>
    <row r="533" ht="36" hidden="1" customHeight="1" spans="1:7">
      <c r="A533" s="458">
        <v>2070808</v>
      </c>
      <c r="B533" s="310" t="s">
        <v>493</v>
      </c>
      <c r="C533" s="346">
        <v>0</v>
      </c>
      <c r="D533" s="346">
        <v>0</v>
      </c>
      <c r="E533" s="309" t="str">
        <f t="shared" si="26"/>
        <v/>
      </c>
      <c r="F533" s="277" t="str">
        <f t="shared" si="24"/>
        <v>否</v>
      </c>
      <c r="G533" s="155" t="str">
        <f t="shared" si="25"/>
        <v>项</v>
      </c>
    </row>
    <row r="534" ht="36" customHeight="1" spans="1:7">
      <c r="A534" s="444">
        <v>2070899</v>
      </c>
      <c r="B534" s="310" t="s">
        <v>494</v>
      </c>
      <c r="C534" s="346">
        <v>1</v>
      </c>
      <c r="D534" s="346">
        <v>0</v>
      </c>
      <c r="E534" s="309" t="str">
        <f t="shared" si="26"/>
        <v/>
      </c>
      <c r="F534" s="277" t="str">
        <f t="shared" si="24"/>
        <v>是</v>
      </c>
      <c r="G534" s="155" t="str">
        <f t="shared" si="25"/>
        <v>项</v>
      </c>
    </row>
    <row r="535" ht="36" hidden="1" customHeight="1" spans="1:7">
      <c r="A535" s="445">
        <v>20799</v>
      </c>
      <c r="B535" s="302" t="s">
        <v>495</v>
      </c>
      <c r="C535" s="342">
        <f>SUM(C536:C538)</f>
        <v>0</v>
      </c>
      <c r="D535" s="342">
        <f>SUM(D536:D538)</f>
        <v>0</v>
      </c>
      <c r="E535" s="304" t="str">
        <f t="shared" si="26"/>
        <v/>
      </c>
      <c r="F535" s="277" t="str">
        <f t="shared" si="24"/>
        <v>否</v>
      </c>
      <c r="G535" s="155" t="str">
        <f t="shared" si="25"/>
        <v>款</v>
      </c>
    </row>
    <row r="536" ht="36" hidden="1" customHeight="1" spans="1:7">
      <c r="A536" s="444">
        <v>2079902</v>
      </c>
      <c r="B536" s="310" t="s">
        <v>496</v>
      </c>
      <c r="C536" s="346">
        <v>0</v>
      </c>
      <c r="D536" s="346">
        <v>0</v>
      </c>
      <c r="E536" s="309"/>
      <c r="F536" s="277" t="str">
        <f t="shared" si="24"/>
        <v>否</v>
      </c>
      <c r="G536" s="155" t="str">
        <f t="shared" si="25"/>
        <v>项</v>
      </c>
    </row>
    <row r="537" ht="36" hidden="1" customHeight="1" spans="1:7">
      <c r="A537" s="444">
        <v>2079903</v>
      </c>
      <c r="B537" s="310" t="s">
        <v>497</v>
      </c>
      <c r="C537" s="346">
        <v>0</v>
      </c>
      <c r="D537" s="346">
        <v>0</v>
      </c>
      <c r="E537" s="309" t="str">
        <f t="shared" si="26"/>
        <v/>
      </c>
      <c r="F537" s="277" t="str">
        <f t="shared" si="24"/>
        <v>否</v>
      </c>
      <c r="G537" s="155" t="str">
        <f t="shared" si="25"/>
        <v>项</v>
      </c>
    </row>
    <row r="538" ht="36" hidden="1" customHeight="1" spans="1:7">
      <c r="A538" s="444">
        <v>2079999</v>
      </c>
      <c r="B538" s="310" t="s">
        <v>498</v>
      </c>
      <c r="C538" s="346">
        <v>0</v>
      </c>
      <c r="D538" s="346">
        <v>0</v>
      </c>
      <c r="E538" s="309" t="str">
        <f t="shared" si="26"/>
        <v/>
      </c>
      <c r="F538" s="277" t="str">
        <f t="shared" si="24"/>
        <v>否</v>
      </c>
      <c r="G538" s="155" t="str">
        <f t="shared" si="25"/>
        <v>项</v>
      </c>
    </row>
    <row r="539" ht="36" hidden="1" customHeight="1" spans="1:7">
      <c r="A539" s="449" t="s">
        <v>499</v>
      </c>
      <c r="B539" s="450" t="s">
        <v>277</v>
      </c>
      <c r="C539" s="346">
        <v>0</v>
      </c>
      <c r="D539" s="346">
        <v>0</v>
      </c>
      <c r="E539" s="304" t="str">
        <f t="shared" si="26"/>
        <v/>
      </c>
      <c r="F539" s="277" t="str">
        <f t="shared" si="24"/>
        <v>否</v>
      </c>
      <c r="G539" s="155" t="str">
        <f t="shared" si="25"/>
        <v>项</v>
      </c>
    </row>
    <row r="540" ht="36" customHeight="1" spans="1:7">
      <c r="A540" s="445">
        <v>208</v>
      </c>
      <c r="B540" s="302" t="s">
        <v>83</v>
      </c>
      <c r="C540" s="342">
        <f>C541+C560+C568+C570+C579+C583+C593+C601+C608+C616+C625+C630+C633+C636+C639+C642+C645+C649+C654+C662+C665</f>
        <v>37892</v>
      </c>
      <c r="D540" s="342">
        <f>D541+D560+D568+D570+D579+D583+D593+D601+D608+D616+D625+D630+D633+D636+D639+D642+D645+D649+D654+D662+D665</f>
        <v>32403</v>
      </c>
      <c r="E540" s="304">
        <f t="shared" si="26"/>
        <v>-0.145</v>
      </c>
      <c r="F540" s="277" t="str">
        <f t="shared" si="24"/>
        <v>是</v>
      </c>
      <c r="G540" s="155" t="str">
        <f t="shared" si="25"/>
        <v>类</v>
      </c>
    </row>
    <row r="541" ht="36" customHeight="1" spans="1:7">
      <c r="A541" s="445">
        <v>20801</v>
      </c>
      <c r="B541" s="302" t="s">
        <v>500</v>
      </c>
      <c r="C541" s="342">
        <f>SUM(C542:C559)</f>
        <v>1346</v>
      </c>
      <c r="D541" s="342">
        <f>SUM(D542:D559)</f>
        <v>1458</v>
      </c>
      <c r="E541" s="304">
        <f t="shared" si="26"/>
        <v>0.083</v>
      </c>
      <c r="F541" s="277" t="str">
        <f t="shared" si="24"/>
        <v>是</v>
      </c>
      <c r="G541" s="155" t="str">
        <f t="shared" si="25"/>
        <v>款</v>
      </c>
    </row>
    <row r="542" ht="36" customHeight="1" spans="1:7">
      <c r="A542" s="444">
        <v>2080101</v>
      </c>
      <c r="B542" s="310" t="s">
        <v>137</v>
      </c>
      <c r="C542" s="346">
        <v>844</v>
      </c>
      <c r="D542" s="346">
        <v>850</v>
      </c>
      <c r="E542" s="309">
        <f t="shared" si="26"/>
        <v>0.007</v>
      </c>
      <c r="F542" s="277" t="str">
        <f t="shared" si="24"/>
        <v>是</v>
      </c>
      <c r="G542" s="155" t="str">
        <f t="shared" si="25"/>
        <v>项</v>
      </c>
    </row>
    <row r="543" ht="36" hidden="1" customHeight="1" spans="1:7">
      <c r="A543" s="444">
        <v>2080102</v>
      </c>
      <c r="B543" s="310" t="s">
        <v>138</v>
      </c>
      <c r="C543" s="346">
        <v>0</v>
      </c>
      <c r="D543" s="346">
        <v>0</v>
      </c>
      <c r="E543" s="309" t="str">
        <f t="shared" si="26"/>
        <v/>
      </c>
      <c r="F543" s="277" t="str">
        <f t="shared" si="24"/>
        <v>否</v>
      </c>
      <c r="G543" s="155" t="str">
        <f t="shared" si="25"/>
        <v>项</v>
      </c>
    </row>
    <row r="544" ht="36" hidden="1" customHeight="1" spans="1:7">
      <c r="A544" s="444">
        <v>2080103</v>
      </c>
      <c r="B544" s="310" t="s">
        <v>139</v>
      </c>
      <c r="C544" s="346">
        <v>0</v>
      </c>
      <c r="D544" s="346">
        <v>0</v>
      </c>
      <c r="E544" s="309" t="str">
        <f t="shared" si="26"/>
        <v/>
      </c>
      <c r="F544" s="277" t="str">
        <f t="shared" si="24"/>
        <v>否</v>
      </c>
      <c r="G544" s="155" t="str">
        <f t="shared" si="25"/>
        <v>项</v>
      </c>
    </row>
    <row r="545" ht="36" customHeight="1" spans="1:7">
      <c r="A545" s="444">
        <v>2080104</v>
      </c>
      <c r="B545" s="310" t="s">
        <v>501</v>
      </c>
      <c r="C545" s="346">
        <v>3</v>
      </c>
      <c r="D545" s="346">
        <v>0</v>
      </c>
      <c r="E545" s="309" t="str">
        <f t="shared" si="26"/>
        <v/>
      </c>
      <c r="F545" s="277" t="str">
        <f t="shared" si="24"/>
        <v>是</v>
      </c>
      <c r="G545" s="155" t="str">
        <f t="shared" si="25"/>
        <v>项</v>
      </c>
    </row>
    <row r="546" ht="36" customHeight="1" spans="1:7">
      <c r="A546" s="444">
        <v>2080105</v>
      </c>
      <c r="B546" s="310" t="s">
        <v>502</v>
      </c>
      <c r="C546" s="346">
        <v>103</v>
      </c>
      <c r="D546" s="346">
        <v>100</v>
      </c>
      <c r="E546" s="309">
        <f t="shared" si="26"/>
        <v>-0.029</v>
      </c>
      <c r="F546" s="277" t="str">
        <f t="shared" si="24"/>
        <v>是</v>
      </c>
      <c r="G546" s="155" t="str">
        <f t="shared" si="25"/>
        <v>项</v>
      </c>
    </row>
    <row r="547" ht="36" customHeight="1" spans="1:7">
      <c r="A547" s="444">
        <v>2080106</v>
      </c>
      <c r="B547" s="310" t="s">
        <v>503</v>
      </c>
      <c r="C547" s="346">
        <v>38</v>
      </c>
      <c r="D547" s="346">
        <v>0</v>
      </c>
      <c r="E547" s="309" t="str">
        <f t="shared" si="26"/>
        <v/>
      </c>
      <c r="F547" s="277" t="str">
        <f t="shared" si="24"/>
        <v>是</v>
      </c>
      <c r="G547" s="155" t="str">
        <f t="shared" si="25"/>
        <v>项</v>
      </c>
    </row>
    <row r="548" ht="36" hidden="1" customHeight="1" spans="1:7">
      <c r="A548" s="444">
        <v>2080107</v>
      </c>
      <c r="B548" s="310" t="s">
        <v>504</v>
      </c>
      <c r="C548" s="346">
        <v>0</v>
      </c>
      <c r="D548" s="346">
        <v>0</v>
      </c>
      <c r="E548" s="309" t="str">
        <f t="shared" si="26"/>
        <v/>
      </c>
      <c r="F548" s="277" t="str">
        <f t="shared" si="24"/>
        <v>否</v>
      </c>
      <c r="G548" s="155" t="str">
        <f t="shared" si="25"/>
        <v>项</v>
      </c>
    </row>
    <row r="549" ht="36" hidden="1" customHeight="1" spans="1:7">
      <c r="A549" s="444">
        <v>2080108</v>
      </c>
      <c r="B549" s="310" t="s">
        <v>178</v>
      </c>
      <c r="C549" s="346">
        <v>0</v>
      </c>
      <c r="D549" s="346">
        <v>0</v>
      </c>
      <c r="E549" s="309" t="str">
        <f t="shared" si="26"/>
        <v/>
      </c>
      <c r="F549" s="277" t="str">
        <f t="shared" si="24"/>
        <v>否</v>
      </c>
      <c r="G549" s="155" t="str">
        <f t="shared" si="25"/>
        <v>项</v>
      </c>
    </row>
    <row r="550" ht="36" customHeight="1" spans="1:7">
      <c r="A550" s="444">
        <v>2080109</v>
      </c>
      <c r="B550" s="310" t="s">
        <v>505</v>
      </c>
      <c r="C550" s="346">
        <v>347</v>
      </c>
      <c r="D550" s="346">
        <v>310</v>
      </c>
      <c r="E550" s="309">
        <f t="shared" si="26"/>
        <v>-0.107</v>
      </c>
      <c r="F550" s="277" t="str">
        <f t="shared" si="24"/>
        <v>是</v>
      </c>
      <c r="G550" s="155" t="str">
        <f t="shared" si="25"/>
        <v>项</v>
      </c>
    </row>
    <row r="551" ht="36" hidden="1" customHeight="1" spans="1:7">
      <c r="A551" s="444">
        <v>2080110</v>
      </c>
      <c r="B551" s="310" t="s">
        <v>506</v>
      </c>
      <c r="C551" s="346">
        <v>0</v>
      </c>
      <c r="D551" s="346">
        <v>0</v>
      </c>
      <c r="E551" s="309" t="str">
        <f t="shared" si="26"/>
        <v/>
      </c>
      <c r="F551" s="277" t="str">
        <f t="shared" si="24"/>
        <v>否</v>
      </c>
      <c r="G551" s="155" t="str">
        <f t="shared" si="25"/>
        <v>项</v>
      </c>
    </row>
    <row r="552" ht="36" hidden="1" customHeight="1" spans="1:7">
      <c r="A552" s="444">
        <v>2080111</v>
      </c>
      <c r="B552" s="310" t="s">
        <v>507</v>
      </c>
      <c r="C552" s="346">
        <v>0</v>
      </c>
      <c r="D552" s="346">
        <v>0</v>
      </c>
      <c r="E552" s="309"/>
      <c r="F552" s="277" t="str">
        <f t="shared" si="24"/>
        <v>否</v>
      </c>
      <c r="G552" s="155" t="str">
        <f t="shared" si="25"/>
        <v>项</v>
      </c>
    </row>
    <row r="553" ht="36" hidden="1" customHeight="1" spans="1:7">
      <c r="A553" s="444">
        <v>2080112</v>
      </c>
      <c r="B553" s="310" t="s">
        <v>508</v>
      </c>
      <c r="C553" s="346">
        <v>0</v>
      </c>
      <c r="D553" s="346">
        <v>0</v>
      </c>
      <c r="E553" s="309" t="str">
        <f t="shared" si="26"/>
        <v/>
      </c>
      <c r="F553" s="277" t="str">
        <f t="shared" si="24"/>
        <v>否</v>
      </c>
      <c r="G553" s="155" t="str">
        <f t="shared" si="25"/>
        <v>项</v>
      </c>
    </row>
    <row r="554" ht="36" hidden="1" customHeight="1" spans="1:7">
      <c r="A554" s="447">
        <v>2080113</v>
      </c>
      <c r="B554" s="456" t="s">
        <v>202</v>
      </c>
      <c r="C554" s="346">
        <v>0</v>
      </c>
      <c r="D554" s="346">
        <v>0</v>
      </c>
      <c r="E554" s="309" t="str">
        <f t="shared" si="26"/>
        <v/>
      </c>
      <c r="F554" s="277" t="str">
        <f t="shared" si="24"/>
        <v>否</v>
      </c>
      <c r="G554" s="155" t="str">
        <f t="shared" si="25"/>
        <v>项</v>
      </c>
    </row>
    <row r="555" ht="36" hidden="1" customHeight="1" spans="1:7">
      <c r="A555" s="447">
        <v>2080114</v>
      </c>
      <c r="B555" s="456" t="s">
        <v>203</v>
      </c>
      <c r="C555" s="346">
        <v>0</v>
      </c>
      <c r="D555" s="346">
        <v>0</v>
      </c>
      <c r="E555" s="309" t="str">
        <f t="shared" si="26"/>
        <v/>
      </c>
      <c r="F555" s="277" t="str">
        <f t="shared" si="24"/>
        <v>否</v>
      </c>
      <c r="G555" s="155" t="str">
        <f t="shared" si="25"/>
        <v>项</v>
      </c>
    </row>
    <row r="556" ht="36" hidden="1" customHeight="1" spans="1:7">
      <c r="A556" s="447">
        <v>2080115</v>
      </c>
      <c r="B556" s="456" t="s">
        <v>204</v>
      </c>
      <c r="C556" s="346">
        <v>0</v>
      </c>
      <c r="D556" s="346">
        <v>0</v>
      </c>
      <c r="E556" s="309" t="str">
        <f t="shared" si="26"/>
        <v/>
      </c>
      <c r="F556" s="277" t="str">
        <f t="shared" si="24"/>
        <v>否</v>
      </c>
      <c r="G556" s="155" t="str">
        <f t="shared" si="25"/>
        <v>项</v>
      </c>
    </row>
    <row r="557" ht="36" hidden="1" customHeight="1" spans="1:7">
      <c r="A557" s="447">
        <v>2080116</v>
      </c>
      <c r="B557" s="456" t="s">
        <v>205</v>
      </c>
      <c r="C557" s="346">
        <v>0</v>
      </c>
      <c r="D557" s="346">
        <v>0</v>
      </c>
      <c r="E557" s="309" t="str">
        <f t="shared" si="26"/>
        <v/>
      </c>
      <c r="F557" s="277" t="str">
        <f t="shared" si="24"/>
        <v>否</v>
      </c>
      <c r="G557" s="155" t="str">
        <f t="shared" si="25"/>
        <v>项</v>
      </c>
    </row>
    <row r="558" ht="36" hidden="1" customHeight="1" spans="1:7">
      <c r="A558" s="447">
        <v>2080150</v>
      </c>
      <c r="B558" s="456" t="s">
        <v>146</v>
      </c>
      <c r="C558" s="346">
        <v>0</v>
      </c>
      <c r="D558" s="346">
        <v>0</v>
      </c>
      <c r="E558" s="309" t="str">
        <f t="shared" si="26"/>
        <v/>
      </c>
      <c r="F558" s="277" t="str">
        <f t="shared" si="24"/>
        <v>否</v>
      </c>
      <c r="G558" s="155" t="str">
        <f t="shared" si="25"/>
        <v>项</v>
      </c>
    </row>
    <row r="559" ht="36" customHeight="1" spans="1:7">
      <c r="A559" s="444">
        <v>2080199</v>
      </c>
      <c r="B559" s="310" t="s">
        <v>509</v>
      </c>
      <c r="C559" s="346">
        <v>11</v>
      </c>
      <c r="D559" s="346">
        <v>198</v>
      </c>
      <c r="E559" s="309">
        <f t="shared" si="26"/>
        <v>17</v>
      </c>
      <c r="F559" s="277" t="str">
        <f t="shared" si="24"/>
        <v>是</v>
      </c>
      <c r="G559" s="155" t="str">
        <f t="shared" si="25"/>
        <v>项</v>
      </c>
    </row>
    <row r="560" ht="36" customHeight="1" spans="1:7">
      <c r="A560" s="445">
        <v>20802</v>
      </c>
      <c r="B560" s="302" t="s">
        <v>510</v>
      </c>
      <c r="C560" s="342">
        <f>SUM(C561:C567)</f>
        <v>474</v>
      </c>
      <c r="D560" s="342">
        <f>SUM(D561:D567)</f>
        <v>462</v>
      </c>
      <c r="E560" s="304">
        <f t="shared" si="26"/>
        <v>-0.025</v>
      </c>
      <c r="F560" s="277" t="str">
        <f t="shared" si="24"/>
        <v>是</v>
      </c>
      <c r="G560" s="155" t="str">
        <f t="shared" si="25"/>
        <v>款</v>
      </c>
    </row>
    <row r="561" ht="36" customHeight="1" spans="1:7">
      <c r="A561" s="444">
        <v>2080201</v>
      </c>
      <c r="B561" s="310" t="s">
        <v>137</v>
      </c>
      <c r="C561" s="346">
        <v>469</v>
      </c>
      <c r="D561" s="346">
        <v>462</v>
      </c>
      <c r="E561" s="309">
        <f t="shared" si="26"/>
        <v>-0.015</v>
      </c>
      <c r="F561" s="277" t="str">
        <f t="shared" si="24"/>
        <v>是</v>
      </c>
      <c r="G561" s="155" t="str">
        <f t="shared" si="25"/>
        <v>项</v>
      </c>
    </row>
    <row r="562" ht="36" hidden="1" customHeight="1" spans="1:7">
      <c r="A562" s="444">
        <v>2080202</v>
      </c>
      <c r="B562" s="310" t="s">
        <v>138</v>
      </c>
      <c r="C562" s="346">
        <v>0</v>
      </c>
      <c r="D562" s="346">
        <v>0</v>
      </c>
      <c r="E562" s="309" t="str">
        <f t="shared" si="26"/>
        <v/>
      </c>
      <c r="F562" s="277" t="str">
        <f t="shared" si="24"/>
        <v>否</v>
      </c>
      <c r="G562" s="155" t="str">
        <f t="shared" si="25"/>
        <v>项</v>
      </c>
    </row>
    <row r="563" ht="36" hidden="1" customHeight="1" spans="1:7">
      <c r="A563" s="444">
        <v>2080203</v>
      </c>
      <c r="B563" s="310" t="s">
        <v>139</v>
      </c>
      <c r="C563" s="346">
        <v>0</v>
      </c>
      <c r="D563" s="346">
        <v>0</v>
      </c>
      <c r="E563" s="309" t="str">
        <f t="shared" si="26"/>
        <v/>
      </c>
      <c r="F563" s="277" t="str">
        <f t="shared" si="24"/>
        <v>否</v>
      </c>
      <c r="G563" s="155" t="str">
        <f t="shared" si="25"/>
        <v>项</v>
      </c>
    </row>
    <row r="564" ht="36" hidden="1" customHeight="1" spans="1:7">
      <c r="A564" s="444">
        <v>2080206</v>
      </c>
      <c r="B564" s="310" t="s">
        <v>511</v>
      </c>
      <c r="C564" s="346">
        <v>0</v>
      </c>
      <c r="D564" s="346">
        <v>0</v>
      </c>
      <c r="E564" s="309" t="str">
        <f t="shared" si="26"/>
        <v/>
      </c>
      <c r="F564" s="277" t="str">
        <f t="shared" si="24"/>
        <v>否</v>
      </c>
      <c r="G564" s="155" t="str">
        <f t="shared" si="25"/>
        <v>项</v>
      </c>
    </row>
    <row r="565" ht="36" hidden="1" customHeight="1" spans="1:7">
      <c r="A565" s="444">
        <v>2080207</v>
      </c>
      <c r="B565" s="310" t="s">
        <v>512</v>
      </c>
      <c r="C565" s="346">
        <v>0</v>
      </c>
      <c r="D565" s="346">
        <v>0</v>
      </c>
      <c r="E565" s="309" t="str">
        <f t="shared" si="26"/>
        <v/>
      </c>
      <c r="F565" s="277" t="str">
        <f t="shared" si="24"/>
        <v>否</v>
      </c>
      <c r="G565" s="155" t="str">
        <f t="shared" si="25"/>
        <v>项</v>
      </c>
    </row>
    <row r="566" ht="36" hidden="1" customHeight="1" spans="1:7">
      <c r="A566" s="444">
        <v>2080208</v>
      </c>
      <c r="B566" s="310" t="s">
        <v>513</v>
      </c>
      <c r="C566" s="346">
        <v>0</v>
      </c>
      <c r="D566" s="346">
        <v>0</v>
      </c>
      <c r="E566" s="309" t="str">
        <f t="shared" si="26"/>
        <v/>
      </c>
      <c r="F566" s="277" t="str">
        <f t="shared" si="24"/>
        <v>否</v>
      </c>
      <c r="G566" s="155" t="str">
        <f t="shared" si="25"/>
        <v>项</v>
      </c>
    </row>
    <row r="567" ht="36" customHeight="1" spans="1:7">
      <c r="A567" s="444">
        <v>2080299</v>
      </c>
      <c r="B567" s="310" t="s">
        <v>514</v>
      </c>
      <c r="C567" s="346">
        <v>5</v>
      </c>
      <c r="D567" s="346">
        <v>0</v>
      </c>
      <c r="E567" s="309" t="str">
        <f t="shared" si="26"/>
        <v/>
      </c>
      <c r="F567" s="277" t="str">
        <f t="shared" si="24"/>
        <v>是</v>
      </c>
      <c r="G567" s="155" t="str">
        <f t="shared" si="25"/>
        <v>项</v>
      </c>
    </row>
    <row r="568" ht="36" hidden="1" customHeight="1" spans="1:7">
      <c r="A568" s="445">
        <v>20804</v>
      </c>
      <c r="B568" s="302" t="s">
        <v>515</v>
      </c>
      <c r="C568" s="342"/>
      <c r="D568" s="342"/>
      <c r="E568" s="304" t="str">
        <f t="shared" si="26"/>
        <v/>
      </c>
      <c r="F568" s="277" t="str">
        <f t="shared" si="24"/>
        <v>否</v>
      </c>
      <c r="G568" s="155" t="str">
        <f t="shared" si="25"/>
        <v>款</v>
      </c>
    </row>
    <row r="569" ht="36" hidden="1" customHeight="1" spans="1:7">
      <c r="A569" s="444">
        <v>2080402</v>
      </c>
      <c r="B569" s="310" t="s">
        <v>516</v>
      </c>
      <c r="C569" s="346">
        <v>0</v>
      </c>
      <c r="D569" s="346">
        <v>0</v>
      </c>
      <c r="E569" s="309" t="str">
        <f t="shared" si="26"/>
        <v/>
      </c>
      <c r="F569" s="277" t="str">
        <f t="shared" si="24"/>
        <v>否</v>
      </c>
      <c r="G569" s="155" t="str">
        <f t="shared" si="25"/>
        <v>项</v>
      </c>
    </row>
    <row r="570" ht="36" customHeight="1" spans="1:7">
      <c r="A570" s="445">
        <v>20805</v>
      </c>
      <c r="B570" s="302" t="s">
        <v>517</v>
      </c>
      <c r="C570" s="342">
        <f>SUM(C571:C578)</f>
        <v>20433</v>
      </c>
      <c r="D570" s="342">
        <f>SUM(D571:D578)</f>
        <v>20716</v>
      </c>
      <c r="E570" s="304">
        <f t="shared" si="26"/>
        <v>0.014</v>
      </c>
      <c r="F570" s="277" t="str">
        <f t="shared" si="24"/>
        <v>是</v>
      </c>
      <c r="G570" s="155" t="str">
        <f t="shared" si="25"/>
        <v>款</v>
      </c>
    </row>
    <row r="571" ht="36" customHeight="1" spans="1:7">
      <c r="A571" s="444">
        <v>2080501</v>
      </c>
      <c r="B571" s="310" t="s">
        <v>518</v>
      </c>
      <c r="C571" s="346">
        <v>1833</v>
      </c>
      <c r="D571" s="346">
        <v>1832</v>
      </c>
      <c r="E571" s="309">
        <f t="shared" si="26"/>
        <v>-0.001</v>
      </c>
      <c r="F571" s="277" t="str">
        <f t="shared" si="24"/>
        <v>是</v>
      </c>
      <c r="G571" s="155" t="str">
        <f t="shared" si="25"/>
        <v>项</v>
      </c>
    </row>
    <row r="572" ht="36" customHeight="1" spans="1:7">
      <c r="A572" s="444">
        <v>2080502</v>
      </c>
      <c r="B572" s="310" t="s">
        <v>519</v>
      </c>
      <c r="C572" s="346">
        <v>3614</v>
      </c>
      <c r="D572" s="346">
        <v>3683</v>
      </c>
      <c r="E572" s="309">
        <f t="shared" si="26"/>
        <v>0.019</v>
      </c>
      <c r="F572" s="277" t="str">
        <f t="shared" si="24"/>
        <v>是</v>
      </c>
      <c r="G572" s="155" t="str">
        <f t="shared" si="25"/>
        <v>项</v>
      </c>
    </row>
    <row r="573" ht="36" customHeight="1" spans="1:7">
      <c r="A573" s="444">
        <v>2080503</v>
      </c>
      <c r="B573" s="310" t="s">
        <v>520</v>
      </c>
      <c r="C573" s="346">
        <v>382</v>
      </c>
      <c r="D573" s="346">
        <v>376</v>
      </c>
      <c r="E573" s="309">
        <f t="shared" si="26"/>
        <v>-0.016</v>
      </c>
      <c r="F573" s="277" t="str">
        <f t="shared" si="24"/>
        <v>是</v>
      </c>
      <c r="G573" s="155" t="str">
        <f t="shared" si="25"/>
        <v>项</v>
      </c>
    </row>
    <row r="574" ht="36" customHeight="1" spans="1:7">
      <c r="A574" s="444">
        <v>2080505</v>
      </c>
      <c r="B574" s="310" t="s">
        <v>521</v>
      </c>
      <c r="C574" s="346">
        <v>7750</v>
      </c>
      <c r="D574" s="346">
        <v>8593</v>
      </c>
      <c r="E574" s="309">
        <f t="shared" si="26"/>
        <v>0.109</v>
      </c>
      <c r="F574" s="277" t="str">
        <f t="shared" si="24"/>
        <v>是</v>
      </c>
      <c r="G574" s="155" t="str">
        <f t="shared" si="25"/>
        <v>项</v>
      </c>
    </row>
    <row r="575" ht="36" customHeight="1" spans="1:7">
      <c r="A575" s="444">
        <v>2080506</v>
      </c>
      <c r="B575" s="310" t="s">
        <v>522</v>
      </c>
      <c r="C575" s="346">
        <v>3354</v>
      </c>
      <c r="D575" s="346">
        <v>922</v>
      </c>
      <c r="E575" s="309">
        <f t="shared" si="26"/>
        <v>-0.725</v>
      </c>
      <c r="F575" s="277" t="str">
        <f t="shared" si="24"/>
        <v>是</v>
      </c>
      <c r="G575" s="155" t="str">
        <f t="shared" si="25"/>
        <v>项</v>
      </c>
    </row>
    <row r="576" ht="36" customHeight="1" spans="1:7">
      <c r="A576" s="444">
        <v>2080507</v>
      </c>
      <c r="B576" s="310" t="s">
        <v>523</v>
      </c>
      <c r="C576" s="346">
        <v>3500</v>
      </c>
      <c r="D576" s="346">
        <v>5310</v>
      </c>
      <c r="E576" s="309">
        <f t="shared" si="26"/>
        <v>0.517</v>
      </c>
      <c r="F576" s="277" t="str">
        <f t="shared" si="24"/>
        <v>是</v>
      </c>
      <c r="G576" s="155" t="str">
        <f t="shared" si="25"/>
        <v>项</v>
      </c>
    </row>
    <row r="577" ht="36" hidden="1" customHeight="1" spans="1:7">
      <c r="A577" s="447">
        <v>2080508</v>
      </c>
      <c r="B577" s="456" t="s">
        <v>524</v>
      </c>
      <c r="C577" s="346">
        <v>0</v>
      </c>
      <c r="D577" s="346">
        <v>0</v>
      </c>
      <c r="E577" s="309" t="str">
        <f t="shared" si="26"/>
        <v/>
      </c>
      <c r="F577" s="277" t="str">
        <f t="shared" si="24"/>
        <v>否</v>
      </c>
      <c r="G577" s="155" t="str">
        <f t="shared" si="25"/>
        <v>项</v>
      </c>
    </row>
    <row r="578" ht="36" hidden="1" customHeight="1" spans="1:7">
      <c r="A578" s="444">
        <v>2080599</v>
      </c>
      <c r="B578" s="310" t="s">
        <v>525</v>
      </c>
      <c r="C578" s="346">
        <v>0</v>
      </c>
      <c r="D578" s="346">
        <v>0</v>
      </c>
      <c r="E578" s="309" t="str">
        <f t="shared" si="26"/>
        <v/>
      </c>
      <c r="F578" s="277" t="str">
        <f t="shared" si="24"/>
        <v>否</v>
      </c>
      <c r="G578" s="155" t="str">
        <f t="shared" si="25"/>
        <v>项</v>
      </c>
    </row>
    <row r="579" ht="36" hidden="1" customHeight="1" spans="1:7">
      <c r="A579" s="445">
        <v>20806</v>
      </c>
      <c r="B579" s="302" t="s">
        <v>526</v>
      </c>
      <c r="C579" s="342">
        <f>SUM(C580:C582)</f>
        <v>0</v>
      </c>
      <c r="D579" s="342">
        <f>SUM(D580:D582)</f>
        <v>0</v>
      </c>
      <c r="E579" s="304" t="str">
        <f t="shared" si="26"/>
        <v/>
      </c>
      <c r="F579" s="277" t="str">
        <f t="shared" si="24"/>
        <v>否</v>
      </c>
      <c r="G579" s="155" t="str">
        <f t="shared" si="25"/>
        <v>款</v>
      </c>
    </row>
    <row r="580" ht="36" hidden="1" customHeight="1" spans="1:7">
      <c r="A580" s="444">
        <v>2080601</v>
      </c>
      <c r="B580" s="310" t="s">
        <v>527</v>
      </c>
      <c r="C580" s="346">
        <v>0</v>
      </c>
      <c r="D580" s="346">
        <v>0</v>
      </c>
      <c r="E580" s="309" t="str">
        <f t="shared" si="26"/>
        <v/>
      </c>
      <c r="F580" s="277" t="str">
        <f t="shared" ref="F580:F643" si="27">IF(LEN(A580)=3,"是",IF(B580&lt;&gt;"",IF(SUM(C580:D580)&lt;&gt;0,"是","否"),"是"))</f>
        <v>否</v>
      </c>
      <c r="G580" s="155" t="str">
        <f t="shared" ref="G580:G643" si="28">IF(LEN(A580)=3,"类",IF(LEN(A580)=5,"款","项"))</f>
        <v>项</v>
      </c>
    </row>
    <row r="581" ht="36" hidden="1" customHeight="1" spans="1:7">
      <c r="A581" s="444">
        <v>2080602</v>
      </c>
      <c r="B581" s="310" t="s">
        <v>528</v>
      </c>
      <c r="C581" s="346">
        <v>0</v>
      </c>
      <c r="D581" s="346">
        <v>0</v>
      </c>
      <c r="E581" s="309" t="str">
        <f t="shared" ref="E581:E644" si="29">IF(D581&gt;0,D581/C581-1,IF(C581&lt;0,-(D581/C581-1),""))</f>
        <v/>
      </c>
      <c r="F581" s="277" t="str">
        <f t="shared" si="27"/>
        <v>否</v>
      </c>
      <c r="G581" s="155" t="str">
        <f t="shared" si="28"/>
        <v>项</v>
      </c>
    </row>
    <row r="582" ht="36" hidden="1" customHeight="1" spans="1:7">
      <c r="A582" s="444">
        <v>2080699</v>
      </c>
      <c r="B582" s="310" t="s">
        <v>529</v>
      </c>
      <c r="C582" s="346">
        <v>0</v>
      </c>
      <c r="D582" s="346">
        <v>0</v>
      </c>
      <c r="E582" s="309" t="str">
        <f t="shared" si="29"/>
        <v/>
      </c>
      <c r="F582" s="277" t="str">
        <f t="shared" si="27"/>
        <v>否</v>
      </c>
      <c r="G582" s="155" t="str">
        <f t="shared" si="28"/>
        <v>项</v>
      </c>
    </row>
    <row r="583" ht="36" customHeight="1" spans="1:7">
      <c r="A583" s="445">
        <v>20807</v>
      </c>
      <c r="B583" s="302" t="s">
        <v>530</v>
      </c>
      <c r="C583" s="342">
        <f>SUM(C584:C592)</f>
        <v>565</v>
      </c>
      <c r="D583" s="342">
        <f>SUM(D584:D592)</f>
        <v>515</v>
      </c>
      <c r="E583" s="304">
        <f t="shared" si="29"/>
        <v>-0.088</v>
      </c>
      <c r="F583" s="277" t="str">
        <f t="shared" si="27"/>
        <v>是</v>
      </c>
      <c r="G583" s="155" t="str">
        <f t="shared" si="28"/>
        <v>款</v>
      </c>
    </row>
    <row r="584" ht="36" hidden="1" customHeight="1" spans="1:7">
      <c r="A584" s="444">
        <v>2080701</v>
      </c>
      <c r="B584" s="310" t="s">
        <v>531</v>
      </c>
      <c r="C584" s="346">
        <v>0</v>
      </c>
      <c r="D584" s="346">
        <v>0</v>
      </c>
      <c r="E584" s="309" t="str">
        <f t="shared" si="29"/>
        <v/>
      </c>
      <c r="F584" s="277" t="str">
        <f t="shared" si="27"/>
        <v>否</v>
      </c>
      <c r="G584" s="155" t="str">
        <f t="shared" si="28"/>
        <v>项</v>
      </c>
    </row>
    <row r="585" ht="36" hidden="1" customHeight="1" spans="1:7">
      <c r="A585" s="444">
        <v>2080702</v>
      </c>
      <c r="B585" s="310" t="s">
        <v>532</v>
      </c>
      <c r="C585" s="346">
        <v>0</v>
      </c>
      <c r="D585" s="346">
        <v>0</v>
      </c>
      <c r="E585" s="309" t="str">
        <f t="shared" si="29"/>
        <v/>
      </c>
      <c r="F585" s="277" t="str">
        <f t="shared" si="27"/>
        <v>否</v>
      </c>
      <c r="G585" s="155" t="str">
        <f t="shared" si="28"/>
        <v>项</v>
      </c>
    </row>
    <row r="586" ht="36" hidden="1" customHeight="1" spans="1:7">
      <c r="A586" s="444">
        <v>2080704</v>
      </c>
      <c r="B586" s="310" t="s">
        <v>533</v>
      </c>
      <c r="C586" s="346">
        <v>0</v>
      </c>
      <c r="D586" s="346">
        <v>0</v>
      </c>
      <c r="E586" s="309" t="str">
        <f t="shared" si="29"/>
        <v/>
      </c>
      <c r="F586" s="277" t="str">
        <f t="shared" si="27"/>
        <v>否</v>
      </c>
      <c r="G586" s="155" t="str">
        <f t="shared" si="28"/>
        <v>项</v>
      </c>
    </row>
    <row r="587" ht="36" hidden="1" customHeight="1" spans="1:7">
      <c r="A587" s="444">
        <v>2080705</v>
      </c>
      <c r="B587" s="310" t="s">
        <v>534</v>
      </c>
      <c r="C587" s="346">
        <v>0</v>
      </c>
      <c r="D587" s="346">
        <v>0</v>
      </c>
      <c r="E587" s="309" t="str">
        <f t="shared" si="29"/>
        <v/>
      </c>
      <c r="F587" s="277" t="str">
        <f t="shared" si="27"/>
        <v>否</v>
      </c>
      <c r="G587" s="155" t="str">
        <f t="shared" si="28"/>
        <v>项</v>
      </c>
    </row>
    <row r="588" ht="36" hidden="1" customHeight="1" spans="1:7">
      <c r="A588" s="444">
        <v>2080709</v>
      </c>
      <c r="B588" s="310" t="s">
        <v>535</v>
      </c>
      <c r="C588" s="346">
        <v>0</v>
      </c>
      <c r="D588" s="346">
        <v>0</v>
      </c>
      <c r="E588" s="309" t="str">
        <f t="shared" si="29"/>
        <v/>
      </c>
      <c r="F588" s="277" t="str">
        <f t="shared" si="27"/>
        <v>否</v>
      </c>
      <c r="G588" s="155" t="str">
        <f t="shared" si="28"/>
        <v>项</v>
      </c>
    </row>
    <row r="589" ht="36" customHeight="1" spans="1:7">
      <c r="A589" s="444">
        <v>2080711</v>
      </c>
      <c r="B589" s="310" t="s">
        <v>536</v>
      </c>
      <c r="C589" s="346">
        <v>565</v>
      </c>
      <c r="D589" s="346">
        <v>515</v>
      </c>
      <c r="E589" s="309">
        <f t="shared" si="29"/>
        <v>-0.088</v>
      </c>
      <c r="F589" s="277" t="str">
        <f t="shared" si="27"/>
        <v>是</v>
      </c>
      <c r="G589" s="155" t="str">
        <f t="shared" si="28"/>
        <v>项</v>
      </c>
    </row>
    <row r="590" ht="36" hidden="1" customHeight="1" spans="1:7">
      <c r="A590" s="444">
        <v>2080712</v>
      </c>
      <c r="B590" s="310" t="s">
        <v>537</v>
      </c>
      <c r="C590" s="346">
        <v>0</v>
      </c>
      <c r="D590" s="346">
        <v>0</v>
      </c>
      <c r="E590" s="309" t="str">
        <f t="shared" si="29"/>
        <v/>
      </c>
      <c r="F590" s="277" t="str">
        <f t="shared" si="27"/>
        <v>否</v>
      </c>
      <c r="G590" s="155" t="str">
        <f t="shared" si="28"/>
        <v>项</v>
      </c>
    </row>
    <row r="591" ht="36" hidden="1" customHeight="1" spans="1:7">
      <c r="A591" s="444">
        <v>2080713</v>
      </c>
      <c r="B591" s="310" t="s">
        <v>538</v>
      </c>
      <c r="C591" s="346">
        <v>0</v>
      </c>
      <c r="D591" s="346">
        <v>0</v>
      </c>
      <c r="E591" s="309" t="str">
        <f t="shared" si="29"/>
        <v/>
      </c>
      <c r="F591" s="277" t="str">
        <f t="shared" si="27"/>
        <v>否</v>
      </c>
      <c r="G591" s="155" t="str">
        <f t="shared" si="28"/>
        <v>项</v>
      </c>
    </row>
    <row r="592" ht="36" hidden="1" customHeight="1" spans="1:7">
      <c r="A592" s="444">
        <v>2080799</v>
      </c>
      <c r="B592" s="310" t="s">
        <v>539</v>
      </c>
      <c r="C592" s="346">
        <v>0</v>
      </c>
      <c r="D592" s="346">
        <v>0</v>
      </c>
      <c r="E592" s="309" t="str">
        <f t="shared" si="29"/>
        <v/>
      </c>
      <c r="F592" s="277" t="str">
        <f t="shared" si="27"/>
        <v>否</v>
      </c>
      <c r="G592" s="155" t="str">
        <f t="shared" si="28"/>
        <v>项</v>
      </c>
    </row>
    <row r="593" ht="36" customHeight="1" spans="1:7">
      <c r="A593" s="445">
        <v>20808</v>
      </c>
      <c r="B593" s="302" t="s">
        <v>540</v>
      </c>
      <c r="C593" s="342">
        <f>SUM(C594:C600)</f>
        <v>2212</v>
      </c>
      <c r="D593" s="342">
        <f>SUM(D594:D600)</f>
        <v>2030</v>
      </c>
      <c r="E593" s="304">
        <f t="shared" si="29"/>
        <v>-0.082</v>
      </c>
      <c r="F593" s="277" t="str">
        <f t="shared" si="27"/>
        <v>是</v>
      </c>
      <c r="G593" s="155" t="str">
        <f t="shared" si="28"/>
        <v>款</v>
      </c>
    </row>
    <row r="594" ht="36" customHeight="1" spans="1:7">
      <c r="A594" s="444">
        <v>2080801</v>
      </c>
      <c r="B594" s="310" t="s">
        <v>541</v>
      </c>
      <c r="C594" s="346">
        <v>193</v>
      </c>
      <c r="D594" s="346">
        <v>282</v>
      </c>
      <c r="E594" s="309">
        <f t="shared" si="29"/>
        <v>0.461</v>
      </c>
      <c r="F594" s="277" t="str">
        <f t="shared" si="27"/>
        <v>是</v>
      </c>
      <c r="G594" s="155" t="str">
        <f t="shared" si="28"/>
        <v>项</v>
      </c>
    </row>
    <row r="595" ht="36" customHeight="1" spans="1:7">
      <c r="A595" s="444">
        <v>2080802</v>
      </c>
      <c r="B595" s="310" t="s">
        <v>542</v>
      </c>
      <c r="C595" s="346">
        <v>26</v>
      </c>
      <c r="D595" s="346">
        <v>20</v>
      </c>
      <c r="E595" s="309">
        <f t="shared" si="29"/>
        <v>-0.231</v>
      </c>
      <c r="F595" s="277" t="str">
        <f t="shared" si="27"/>
        <v>是</v>
      </c>
      <c r="G595" s="155" t="str">
        <f t="shared" si="28"/>
        <v>项</v>
      </c>
    </row>
    <row r="596" ht="36" customHeight="1" spans="1:7">
      <c r="A596" s="444">
        <v>2080803</v>
      </c>
      <c r="B596" s="310" t="s">
        <v>543</v>
      </c>
      <c r="C596" s="346">
        <v>2</v>
      </c>
      <c r="D596" s="346">
        <v>0</v>
      </c>
      <c r="E596" s="309" t="str">
        <f t="shared" si="29"/>
        <v/>
      </c>
      <c r="F596" s="277" t="str">
        <f t="shared" si="27"/>
        <v>是</v>
      </c>
      <c r="G596" s="155" t="str">
        <f t="shared" si="28"/>
        <v>项</v>
      </c>
    </row>
    <row r="597" s="402" customFormat="1" ht="36" hidden="1" customHeight="1" spans="1:7">
      <c r="A597" s="444">
        <v>2080804</v>
      </c>
      <c r="B597" s="310" t="s">
        <v>544</v>
      </c>
      <c r="C597" s="346"/>
      <c r="D597" s="346"/>
      <c r="E597" s="309" t="str">
        <f t="shared" si="29"/>
        <v/>
      </c>
      <c r="F597" s="277" t="str">
        <f t="shared" si="27"/>
        <v>否</v>
      </c>
      <c r="G597" s="155" t="str">
        <f t="shared" si="28"/>
        <v>项</v>
      </c>
    </row>
    <row r="598" ht="36" customHeight="1" spans="1:7">
      <c r="A598" s="444">
        <v>2080805</v>
      </c>
      <c r="B598" s="310" t="s">
        <v>545</v>
      </c>
      <c r="C598" s="346">
        <v>330</v>
      </c>
      <c r="D598" s="346">
        <v>243</v>
      </c>
      <c r="E598" s="309">
        <f t="shared" si="29"/>
        <v>-0.264</v>
      </c>
      <c r="F598" s="277" t="str">
        <f t="shared" si="27"/>
        <v>是</v>
      </c>
      <c r="G598" s="155" t="str">
        <f t="shared" si="28"/>
        <v>项</v>
      </c>
    </row>
    <row r="599" ht="36" hidden="1" customHeight="1" spans="1:7">
      <c r="A599" s="444">
        <v>2080806</v>
      </c>
      <c r="B599" s="310" t="s">
        <v>546</v>
      </c>
      <c r="C599" s="346">
        <v>0</v>
      </c>
      <c r="D599" s="346">
        <v>0</v>
      </c>
      <c r="E599" s="309" t="str">
        <f t="shared" si="29"/>
        <v/>
      </c>
      <c r="F599" s="277" t="str">
        <f t="shared" si="27"/>
        <v>否</v>
      </c>
      <c r="G599" s="155" t="str">
        <f t="shared" si="28"/>
        <v>项</v>
      </c>
    </row>
    <row r="600" ht="36" customHeight="1" spans="1:7">
      <c r="A600" s="444">
        <v>2080899</v>
      </c>
      <c r="B600" s="310" t="s">
        <v>547</v>
      </c>
      <c r="C600" s="346">
        <v>1661</v>
      </c>
      <c r="D600" s="346">
        <v>1485</v>
      </c>
      <c r="E600" s="309">
        <f t="shared" si="29"/>
        <v>-0.106</v>
      </c>
      <c r="F600" s="277" t="str">
        <f t="shared" si="27"/>
        <v>是</v>
      </c>
      <c r="G600" s="155" t="str">
        <f t="shared" si="28"/>
        <v>项</v>
      </c>
    </row>
    <row r="601" ht="36" customHeight="1" spans="1:7">
      <c r="A601" s="445">
        <v>20809</v>
      </c>
      <c r="B601" s="302" t="s">
        <v>548</v>
      </c>
      <c r="C601" s="342">
        <f>SUM(C602:C607)</f>
        <v>274</v>
      </c>
      <c r="D601" s="342">
        <f>SUM(D602:D607)</f>
        <v>365</v>
      </c>
      <c r="E601" s="304">
        <f t="shared" si="29"/>
        <v>0.332</v>
      </c>
      <c r="F601" s="277" t="str">
        <f t="shared" si="27"/>
        <v>是</v>
      </c>
      <c r="G601" s="155" t="str">
        <f t="shared" si="28"/>
        <v>款</v>
      </c>
    </row>
    <row r="602" s="402" customFormat="1" ht="36" customHeight="1" spans="1:7">
      <c r="A602" s="444">
        <v>2080901</v>
      </c>
      <c r="B602" s="310" t="s">
        <v>549</v>
      </c>
      <c r="C602" s="346">
        <v>243</v>
      </c>
      <c r="D602" s="346">
        <v>243</v>
      </c>
      <c r="E602" s="309">
        <f t="shared" si="29"/>
        <v>0</v>
      </c>
      <c r="F602" s="277" t="str">
        <f t="shared" si="27"/>
        <v>是</v>
      </c>
      <c r="G602" s="155" t="str">
        <f t="shared" si="28"/>
        <v>项</v>
      </c>
    </row>
    <row r="603" ht="36" customHeight="1" spans="1:7">
      <c r="A603" s="444">
        <v>2080902</v>
      </c>
      <c r="B603" s="310" t="s">
        <v>550</v>
      </c>
      <c r="C603" s="346">
        <v>15</v>
      </c>
      <c r="D603" s="346">
        <v>72</v>
      </c>
      <c r="E603" s="309">
        <f t="shared" si="29"/>
        <v>3.8</v>
      </c>
      <c r="F603" s="277" t="str">
        <f t="shared" si="27"/>
        <v>是</v>
      </c>
      <c r="G603" s="155" t="str">
        <f t="shared" si="28"/>
        <v>项</v>
      </c>
    </row>
    <row r="604" ht="36" hidden="1" customHeight="1" spans="1:7">
      <c r="A604" s="444">
        <v>2080903</v>
      </c>
      <c r="B604" s="310" t="s">
        <v>551</v>
      </c>
      <c r="C604" s="346">
        <v>0</v>
      </c>
      <c r="D604" s="346">
        <v>0</v>
      </c>
      <c r="E604" s="309" t="str">
        <f t="shared" si="29"/>
        <v/>
      </c>
      <c r="F604" s="277" t="str">
        <f t="shared" si="27"/>
        <v>否</v>
      </c>
      <c r="G604" s="155" t="str">
        <f t="shared" si="28"/>
        <v>项</v>
      </c>
    </row>
    <row r="605" ht="36" customHeight="1" spans="1:7">
      <c r="A605" s="444">
        <v>2080904</v>
      </c>
      <c r="B605" s="310" t="s">
        <v>552</v>
      </c>
      <c r="C605" s="346">
        <v>8</v>
      </c>
      <c r="D605" s="346">
        <v>8</v>
      </c>
      <c r="E605" s="309">
        <f t="shared" si="29"/>
        <v>0</v>
      </c>
      <c r="F605" s="277" t="str">
        <f t="shared" si="27"/>
        <v>是</v>
      </c>
      <c r="G605" s="155" t="str">
        <f t="shared" si="28"/>
        <v>项</v>
      </c>
    </row>
    <row r="606" ht="36" customHeight="1" spans="1:7">
      <c r="A606" s="444">
        <v>2080905</v>
      </c>
      <c r="B606" s="310" t="s">
        <v>553</v>
      </c>
      <c r="C606" s="346">
        <v>5</v>
      </c>
      <c r="D606" s="346">
        <v>39</v>
      </c>
      <c r="E606" s="309">
        <f t="shared" si="29"/>
        <v>6.8</v>
      </c>
      <c r="F606" s="277" t="str">
        <f t="shared" si="27"/>
        <v>是</v>
      </c>
      <c r="G606" s="155" t="str">
        <f t="shared" si="28"/>
        <v>项</v>
      </c>
    </row>
    <row r="607" ht="36" customHeight="1" spans="1:7">
      <c r="A607" s="444">
        <v>2080999</v>
      </c>
      <c r="B607" s="310" t="s">
        <v>554</v>
      </c>
      <c r="C607" s="346">
        <v>3</v>
      </c>
      <c r="D607" s="346">
        <v>3</v>
      </c>
      <c r="E607" s="309"/>
      <c r="F607" s="277" t="str">
        <f t="shared" si="27"/>
        <v>是</v>
      </c>
      <c r="G607" s="155" t="str">
        <f t="shared" si="28"/>
        <v>项</v>
      </c>
    </row>
    <row r="608" ht="36" customHeight="1" spans="1:7">
      <c r="A608" s="445">
        <v>20810</v>
      </c>
      <c r="B608" s="302" t="s">
        <v>555</v>
      </c>
      <c r="C608" s="342">
        <f>SUM(C609:C615)</f>
        <v>975</v>
      </c>
      <c r="D608" s="342">
        <f>SUM(D609:D615)</f>
        <v>488</v>
      </c>
      <c r="E608" s="304">
        <f t="shared" si="29"/>
        <v>-0.499</v>
      </c>
      <c r="F608" s="277" t="str">
        <f t="shared" si="27"/>
        <v>是</v>
      </c>
      <c r="G608" s="155" t="str">
        <f t="shared" si="28"/>
        <v>款</v>
      </c>
    </row>
    <row r="609" ht="36" customHeight="1" spans="1:7">
      <c r="A609" s="444">
        <v>2081001</v>
      </c>
      <c r="B609" s="310" t="s">
        <v>556</v>
      </c>
      <c r="C609" s="346">
        <v>81</v>
      </c>
      <c r="D609" s="346">
        <v>79</v>
      </c>
      <c r="E609" s="309">
        <f t="shared" si="29"/>
        <v>-0.025</v>
      </c>
      <c r="F609" s="277" t="str">
        <f t="shared" si="27"/>
        <v>是</v>
      </c>
      <c r="G609" s="155" t="str">
        <f t="shared" si="28"/>
        <v>项</v>
      </c>
    </row>
    <row r="610" ht="36" customHeight="1" spans="1:7">
      <c r="A610" s="444">
        <v>2081002</v>
      </c>
      <c r="B610" s="310" t="s">
        <v>557</v>
      </c>
      <c r="C610" s="346">
        <v>336</v>
      </c>
      <c r="D610" s="346">
        <v>368</v>
      </c>
      <c r="E610" s="309">
        <f t="shared" si="29"/>
        <v>0.095</v>
      </c>
      <c r="F610" s="277" t="str">
        <f t="shared" si="27"/>
        <v>是</v>
      </c>
      <c r="G610" s="155" t="str">
        <f t="shared" si="28"/>
        <v>项</v>
      </c>
    </row>
    <row r="611" ht="36" hidden="1" customHeight="1" spans="1:7">
      <c r="A611" s="444">
        <v>2081003</v>
      </c>
      <c r="B611" s="310" t="s">
        <v>558</v>
      </c>
      <c r="C611" s="346">
        <v>0</v>
      </c>
      <c r="D611" s="346">
        <v>0</v>
      </c>
      <c r="E611" s="309" t="str">
        <f t="shared" si="29"/>
        <v/>
      </c>
      <c r="F611" s="277" t="str">
        <f t="shared" si="27"/>
        <v>否</v>
      </c>
      <c r="G611" s="155" t="str">
        <f t="shared" si="28"/>
        <v>项</v>
      </c>
    </row>
    <row r="612" ht="36" customHeight="1" spans="1:7">
      <c r="A612" s="444">
        <v>2081004</v>
      </c>
      <c r="B612" s="310" t="s">
        <v>559</v>
      </c>
      <c r="C612" s="346">
        <v>558</v>
      </c>
      <c r="D612" s="346">
        <v>41</v>
      </c>
      <c r="E612" s="309">
        <f t="shared" si="29"/>
        <v>-0.927</v>
      </c>
      <c r="F612" s="277" t="str">
        <f t="shared" si="27"/>
        <v>是</v>
      </c>
      <c r="G612" s="155" t="str">
        <f t="shared" si="28"/>
        <v>项</v>
      </c>
    </row>
    <row r="613" ht="36" hidden="1" customHeight="1" spans="1:7">
      <c r="A613" s="444">
        <v>2081005</v>
      </c>
      <c r="B613" s="310" t="s">
        <v>560</v>
      </c>
      <c r="C613" s="346">
        <v>0</v>
      </c>
      <c r="D613" s="346">
        <v>0</v>
      </c>
      <c r="E613" s="309" t="str">
        <f t="shared" si="29"/>
        <v/>
      </c>
      <c r="F613" s="277" t="str">
        <f t="shared" si="27"/>
        <v>否</v>
      </c>
      <c r="G613" s="155" t="str">
        <f t="shared" si="28"/>
        <v>项</v>
      </c>
    </row>
    <row r="614" ht="36" hidden="1" customHeight="1" spans="1:7">
      <c r="A614" s="444">
        <v>2081006</v>
      </c>
      <c r="B614" s="310" t="s">
        <v>561</v>
      </c>
      <c r="C614" s="346">
        <v>0</v>
      </c>
      <c r="D614" s="346">
        <v>0</v>
      </c>
      <c r="E614" s="309" t="str">
        <f t="shared" si="29"/>
        <v/>
      </c>
      <c r="F614" s="277" t="str">
        <f t="shared" si="27"/>
        <v>否</v>
      </c>
      <c r="G614" s="155" t="str">
        <f t="shared" si="28"/>
        <v>项</v>
      </c>
    </row>
    <row r="615" ht="36" hidden="1" customHeight="1" spans="1:7">
      <c r="A615" s="444">
        <v>2081099</v>
      </c>
      <c r="B615" s="310" t="s">
        <v>562</v>
      </c>
      <c r="C615" s="346">
        <v>0</v>
      </c>
      <c r="D615" s="346">
        <v>0</v>
      </c>
      <c r="E615" s="309" t="str">
        <f t="shared" si="29"/>
        <v/>
      </c>
      <c r="F615" s="277" t="str">
        <f t="shared" si="27"/>
        <v>否</v>
      </c>
      <c r="G615" s="155" t="str">
        <f t="shared" si="28"/>
        <v>项</v>
      </c>
    </row>
    <row r="616" ht="36" customHeight="1" spans="1:7">
      <c r="A616" s="445">
        <v>20811</v>
      </c>
      <c r="B616" s="302" t="s">
        <v>563</v>
      </c>
      <c r="C616" s="342">
        <f>SUM(C617:C624)</f>
        <v>842</v>
      </c>
      <c r="D616" s="342">
        <f>SUM(D617:D624)</f>
        <v>594</v>
      </c>
      <c r="E616" s="304">
        <f t="shared" si="29"/>
        <v>-0.295</v>
      </c>
      <c r="F616" s="277" t="str">
        <f t="shared" si="27"/>
        <v>是</v>
      </c>
      <c r="G616" s="155" t="str">
        <f t="shared" si="28"/>
        <v>款</v>
      </c>
    </row>
    <row r="617" ht="36" customHeight="1" spans="1:7">
      <c r="A617" s="444">
        <v>2081101</v>
      </c>
      <c r="B617" s="310" t="s">
        <v>137</v>
      </c>
      <c r="C617" s="346">
        <v>118</v>
      </c>
      <c r="D617" s="346">
        <v>113</v>
      </c>
      <c r="E617" s="309">
        <f t="shared" si="29"/>
        <v>-0.042</v>
      </c>
      <c r="F617" s="277" t="str">
        <f t="shared" si="27"/>
        <v>是</v>
      </c>
      <c r="G617" s="155" t="str">
        <f t="shared" si="28"/>
        <v>项</v>
      </c>
    </row>
    <row r="618" ht="36" hidden="1" customHeight="1" spans="1:7">
      <c r="A618" s="444">
        <v>2081102</v>
      </c>
      <c r="B618" s="310" t="s">
        <v>138</v>
      </c>
      <c r="C618" s="346">
        <v>0</v>
      </c>
      <c r="D618" s="346">
        <v>0</v>
      </c>
      <c r="E618" s="309" t="str">
        <f t="shared" si="29"/>
        <v/>
      </c>
      <c r="F618" s="277" t="str">
        <f t="shared" si="27"/>
        <v>否</v>
      </c>
      <c r="G618" s="155" t="str">
        <f t="shared" si="28"/>
        <v>项</v>
      </c>
    </row>
    <row r="619" ht="36" hidden="1" customHeight="1" spans="1:7">
      <c r="A619" s="444">
        <v>2081103</v>
      </c>
      <c r="B619" s="310" t="s">
        <v>139</v>
      </c>
      <c r="C619" s="346">
        <v>0</v>
      </c>
      <c r="D619" s="346">
        <v>0</v>
      </c>
      <c r="E619" s="309" t="str">
        <f t="shared" si="29"/>
        <v/>
      </c>
      <c r="F619" s="277" t="str">
        <f t="shared" si="27"/>
        <v>否</v>
      </c>
      <c r="G619" s="155" t="str">
        <f t="shared" si="28"/>
        <v>项</v>
      </c>
    </row>
    <row r="620" ht="36" customHeight="1" spans="1:7">
      <c r="A620" s="444">
        <v>2081104</v>
      </c>
      <c r="B620" s="310" t="s">
        <v>564</v>
      </c>
      <c r="C620" s="346">
        <v>53</v>
      </c>
      <c r="D620" s="346">
        <v>24</v>
      </c>
      <c r="E620" s="309">
        <f t="shared" si="29"/>
        <v>-0.547</v>
      </c>
      <c r="F620" s="277" t="str">
        <f t="shared" si="27"/>
        <v>是</v>
      </c>
      <c r="G620" s="155" t="str">
        <f t="shared" si="28"/>
        <v>项</v>
      </c>
    </row>
    <row r="621" ht="36" customHeight="1" spans="1:7">
      <c r="A621" s="444">
        <v>2081105</v>
      </c>
      <c r="B621" s="310" t="s">
        <v>565</v>
      </c>
      <c r="C621" s="346">
        <v>49</v>
      </c>
      <c r="D621" s="346">
        <v>0</v>
      </c>
      <c r="E621" s="309" t="str">
        <f t="shared" si="29"/>
        <v/>
      </c>
      <c r="F621" s="277" t="str">
        <f t="shared" si="27"/>
        <v>是</v>
      </c>
      <c r="G621" s="155" t="str">
        <f t="shared" si="28"/>
        <v>项</v>
      </c>
    </row>
    <row r="622" ht="36" hidden="1" customHeight="1" spans="1:7">
      <c r="A622" s="444">
        <v>2081106</v>
      </c>
      <c r="B622" s="310" t="s">
        <v>566</v>
      </c>
      <c r="C622" s="346">
        <v>0</v>
      </c>
      <c r="D622" s="346">
        <v>0</v>
      </c>
      <c r="E622" s="309" t="str">
        <f t="shared" si="29"/>
        <v/>
      </c>
      <c r="F622" s="277" t="str">
        <f t="shared" si="27"/>
        <v>否</v>
      </c>
      <c r="G622" s="155" t="str">
        <f t="shared" si="28"/>
        <v>项</v>
      </c>
    </row>
    <row r="623" ht="36" customHeight="1" spans="1:7">
      <c r="A623" s="444">
        <v>2081107</v>
      </c>
      <c r="B623" s="310" t="s">
        <v>567</v>
      </c>
      <c r="C623" s="346">
        <v>598</v>
      </c>
      <c r="D623" s="346">
        <v>457</v>
      </c>
      <c r="E623" s="309">
        <f t="shared" si="29"/>
        <v>-0.236</v>
      </c>
      <c r="F623" s="277" t="str">
        <f t="shared" si="27"/>
        <v>是</v>
      </c>
      <c r="G623" s="155" t="str">
        <f t="shared" si="28"/>
        <v>项</v>
      </c>
    </row>
    <row r="624" ht="36" customHeight="1" spans="1:7">
      <c r="A624" s="444">
        <v>2081199</v>
      </c>
      <c r="B624" s="310" t="s">
        <v>568</v>
      </c>
      <c r="C624" s="346">
        <v>24</v>
      </c>
      <c r="D624" s="346">
        <v>0</v>
      </c>
      <c r="E624" s="309" t="str">
        <f t="shared" si="29"/>
        <v/>
      </c>
      <c r="F624" s="277" t="str">
        <f t="shared" si="27"/>
        <v>是</v>
      </c>
      <c r="G624" s="155" t="str">
        <f t="shared" si="28"/>
        <v>项</v>
      </c>
    </row>
    <row r="625" ht="36" customHeight="1" spans="1:7">
      <c r="A625" s="445">
        <v>20816</v>
      </c>
      <c r="B625" s="302" t="s">
        <v>569</v>
      </c>
      <c r="C625" s="342">
        <f>SUM(C626:C629)</f>
        <v>43</v>
      </c>
      <c r="D625" s="342">
        <f>SUM(D626:D629)</f>
        <v>69</v>
      </c>
      <c r="E625" s="304">
        <f t="shared" si="29"/>
        <v>0.605</v>
      </c>
      <c r="F625" s="277" t="str">
        <f t="shared" si="27"/>
        <v>是</v>
      </c>
      <c r="G625" s="155" t="str">
        <f t="shared" si="28"/>
        <v>款</v>
      </c>
    </row>
    <row r="626" ht="36" customHeight="1" spans="1:7">
      <c r="A626" s="444">
        <v>2081601</v>
      </c>
      <c r="B626" s="310" t="s">
        <v>137</v>
      </c>
      <c r="C626" s="346">
        <v>43</v>
      </c>
      <c r="D626" s="346">
        <v>69</v>
      </c>
      <c r="E626" s="309">
        <f t="shared" si="29"/>
        <v>0.605</v>
      </c>
      <c r="F626" s="277" t="str">
        <f t="shared" si="27"/>
        <v>是</v>
      </c>
      <c r="G626" s="155" t="str">
        <f t="shared" si="28"/>
        <v>项</v>
      </c>
    </row>
    <row r="627" ht="36" hidden="1" customHeight="1" spans="1:7">
      <c r="A627" s="444">
        <v>2081602</v>
      </c>
      <c r="B627" s="310" t="s">
        <v>138</v>
      </c>
      <c r="C627" s="346">
        <v>0</v>
      </c>
      <c r="D627" s="346">
        <v>0</v>
      </c>
      <c r="E627" s="309" t="str">
        <f t="shared" si="29"/>
        <v/>
      </c>
      <c r="F627" s="277" t="str">
        <f t="shared" si="27"/>
        <v>否</v>
      </c>
      <c r="G627" s="155" t="str">
        <f t="shared" si="28"/>
        <v>项</v>
      </c>
    </row>
    <row r="628" ht="36" hidden="1" customHeight="1" spans="1:7">
      <c r="A628" s="444">
        <v>2081603</v>
      </c>
      <c r="B628" s="310" t="s">
        <v>139</v>
      </c>
      <c r="C628" s="346">
        <v>0</v>
      </c>
      <c r="D628" s="346">
        <v>0</v>
      </c>
      <c r="E628" s="309" t="str">
        <f t="shared" si="29"/>
        <v/>
      </c>
      <c r="F628" s="277" t="str">
        <f t="shared" si="27"/>
        <v>否</v>
      </c>
      <c r="G628" s="155" t="str">
        <f t="shared" si="28"/>
        <v>项</v>
      </c>
    </row>
    <row r="629" ht="36" hidden="1" customHeight="1" spans="1:7">
      <c r="A629" s="444">
        <v>2081699</v>
      </c>
      <c r="B629" s="310" t="s">
        <v>570</v>
      </c>
      <c r="C629" s="346">
        <v>0</v>
      </c>
      <c r="D629" s="346">
        <v>0</v>
      </c>
      <c r="E629" s="309" t="str">
        <f t="shared" si="29"/>
        <v/>
      </c>
      <c r="F629" s="277" t="str">
        <f t="shared" si="27"/>
        <v>否</v>
      </c>
      <c r="G629" s="155" t="str">
        <f t="shared" si="28"/>
        <v>项</v>
      </c>
    </row>
    <row r="630" ht="36" customHeight="1" spans="1:7">
      <c r="A630" s="445">
        <v>20819</v>
      </c>
      <c r="B630" s="302" t="s">
        <v>571</v>
      </c>
      <c r="C630" s="342">
        <f>SUM(C631:C632)</f>
        <v>3687</v>
      </c>
      <c r="D630" s="342">
        <f>SUM(D631:D632)</f>
        <v>3838</v>
      </c>
      <c r="E630" s="304">
        <f t="shared" si="29"/>
        <v>0.041</v>
      </c>
      <c r="F630" s="277" t="str">
        <f t="shared" si="27"/>
        <v>是</v>
      </c>
      <c r="G630" s="155" t="str">
        <f t="shared" si="28"/>
        <v>款</v>
      </c>
    </row>
    <row r="631" ht="36" customHeight="1" spans="1:7">
      <c r="A631" s="444">
        <v>2081901</v>
      </c>
      <c r="B631" s="310" t="s">
        <v>572</v>
      </c>
      <c r="C631" s="346">
        <v>1350</v>
      </c>
      <c r="D631" s="346">
        <v>1264</v>
      </c>
      <c r="E631" s="309">
        <f t="shared" si="29"/>
        <v>-0.064</v>
      </c>
      <c r="F631" s="277" t="str">
        <f t="shared" si="27"/>
        <v>是</v>
      </c>
      <c r="G631" s="155" t="str">
        <f t="shared" si="28"/>
        <v>项</v>
      </c>
    </row>
    <row r="632" ht="36" customHeight="1" spans="1:7">
      <c r="A632" s="444">
        <v>2081902</v>
      </c>
      <c r="B632" s="310" t="s">
        <v>573</v>
      </c>
      <c r="C632" s="346">
        <v>2337</v>
      </c>
      <c r="D632" s="346">
        <v>2574</v>
      </c>
      <c r="E632" s="309">
        <f t="shared" si="29"/>
        <v>0.101</v>
      </c>
      <c r="F632" s="277" t="str">
        <f t="shared" si="27"/>
        <v>是</v>
      </c>
      <c r="G632" s="155" t="str">
        <f t="shared" si="28"/>
        <v>项</v>
      </c>
    </row>
    <row r="633" ht="36" customHeight="1" spans="1:7">
      <c r="A633" s="445">
        <v>20820</v>
      </c>
      <c r="B633" s="302" t="s">
        <v>574</v>
      </c>
      <c r="C633" s="342">
        <f>SUM(C634:C635)</f>
        <v>173</v>
      </c>
      <c r="D633" s="342">
        <f>SUM(D634:D635)</f>
        <v>174</v>
      </c>
      <c r="E633" s="304">
        <f t="shared" si="29"/>
        <v>0.006</v>
      </c>
      <c r="F633" s="277" t="str">
        <f t="shared" si="27"/>
        <v>是</v>
      </c>
      <c r="G633" s="155" t="str">
        <f t="shared" si="28"/>
        <v>款</v>
      </c>
    </row>
    <row r="634" ht="36" customHeight="1" spans="1:7">
      <c r="A634" s="444">
        <v>2082001</v>
      </c>
      <c r="B634" s="310" t="s">
        <v>575</v>
      </c>
      <c r="C634" s="346">
        <v>170</v>
      </c>
      <c r="D634" s="346">
        <v>169</v>
      </c>
      <c r="E634" s="309">
        <f t="shared" si="29"/>
        <v>-0.006</v>
      </c>
      <c r="F634" s="277" t="str">
        <f t="shared" si="27"/>
        <v>是</v>
      </c>
      <c r="G634" s="155" t="str">
        <f t="shared" si="28"/>
        <v>项</v>
      </c>
    </row>
    <row r="635" ht="36" customHeight="1" spans="1:7">
      <c r="A635" s="444">
        <v>2082002</v>
      </c>
      <c r="B635" s="310" t="s">
        <v>576</v>
      </c>
      <c r="C635" s="346">
        <v>3</v>
      </c>
      <c r="D635" s="346">
        <v>5</v>
      </c>
      <c r="E635" s="309">
        <f t="shared" si="29"/>
        <v>0.667</v>
      </c>
      <c r="F635" s="277" t="str">
        <f t="shared" si="27"/>
        <v>是</v>
      </c>
      <c r="G635" s="155" t="str">
        <f t="shared" si="28"/>
        <v>项</v>
      </c>
    </row>
    <row r="636" ht="36" customHeight="1" spans="1:7">
      <c r="A636" s="445">
        <v>20821</v>
      </c>
      <c r="B636" s="302" t="s">
        <v>577</v>
      </c>
      <c r="C636" s="342">
        <f>SUM(C637:C638)</f>
        <v>760</v>
      </c>
      <c r="D636" s="342">
        <f>SUM(D637:D638)</f>
        <v>757</v>
      </c>
      <c r="E636" s="304">
        <f t="shared" si="29"/>
        <v>-0.004</v>
      </c>
      <c r="F636" s="277" t="str">
        <f t="shared" si="27"/>
        <v>是</v>
      </c>
      <c r="G636" s="155" t="str">
        <f t="shared" si="28"/>
        <v>款</v>
      </c>
    </row>
    <row r="637" ht="36" hidden="1" customHeight="1" spans="1:7">
      <c r="A637" s="444">
        <v>2082101</v>
      </c>
      <c r="B637" s="310" t="s">
        <v>578</v>
      </c>
      <c r="C637" s="346">
        <v>0</v>
      </c>
      <c r="D637" s="346">
        <v>0</v>
      </c>
      <c r="E637" s="309" t="str">
        <f t="shared" si="29"/>
        <v/>
      </c>
      <c r="F637" s="277" t="str">
        <f t="shared" si="27"/>
        <v>否</v>
      </c>
      <c r="G637" s="155" t="str">
        <f t="shared" si="28"/>
        <v>项</v>
      </c>
    </row>
    <row r="638" ht="36" customHeight="1" spans="1:7">
      <c r="A638" s="444">
        <v>2082102</v>
      </c>
      <c r="B638" s="310" t="s">
        <v>579</v>
      </c>
      <c r="C638" s="346">
        <v>760</v>
      </c>
      <c r="D638" s="346">
        <v>757</v>
      </c>
      <c r="E638" s="309">
        <f t="shared" si="29"/>
        <v>-0.004</v>
      </c>
      <c r="F638" s="277" t="str">
        <f t="shared" si="27"/>
        <v>是</v>
      </c>
      <c r="G638" s="155" t="str">
        <f t="shared" si="28"/>
        <v>项</v>
      </c>
    </row>
    <row r="639" ht="36" hidden="1" customHeight="1" spans="1:7">
      <c r="A639" s="445">
        <v>20824</v>
      </c>
      <c r="B639" s="302" t="s">
        <v>580</v>
      </c>
      <c r="C639" s="342">
        <f>SUM(C640:C641)</f>
        <v>0</v>
      </c>
      <c r="D639" s="342">
        <f>SUM(D640:D641)</f>
        <v>0</v>
      </c>
      <c r="E639" s="304" t="str">
        <f t="shared" si="29"/>
        <v/>
      </c>
      <c r="F639" s="277" t="str">
        <f t="shared" si="27"/>
        <v>否</v>
      </c>
      <c r="G639" s="155" t="str">
        <f t="shared" si="28"/>
        <v>款</v>
      </c>
    </row>
    <row r="640" ht="36" hidden="1" customHeight="1" spans="1:7">
      <c r="A640" s="444">
        <v>2082401</v>
      </c>
      <c r="B640" s="310" t="s">
        <v>581</v>
      </c>
      <c r="C640" s="346">
        <v>0</v>
      </c>
      <c r="D640" s="346">
        <v>0</v>
      </c>
      <c r="E640" s="309" t="str">
        <f t="shared" si="29"/>
        <v/>
      </c>
      <c r="F640" s="277" t="str">
        <f t="shared" si="27"/>
        <v>否</v>
      </c>
      <c r="G640" s="155" t="str">
        <f t="shared" si="28"/>
        <v>项</v>
      </c>
    </row>
    <row r="641" ht="36" hidden="1" customHeight="1" spans="1:7">
      <c r="A641" s="444">
        <v>2082402</v>
      </c>
      <c r="B641" s="310" t="s">
        <v>582</v>
      </c>
      <c r="C641" s="346">
        <v>0</v>
      </c>
      <c r="D641" s="346">
        <v>0</v>
      </c>
      <c r="E641" s="309" t="str">
        <f t="shared" si="29"/>
        <v/>
      </c>
      <c r="F641" s="277" t="str">
        <f t="shared" si="27"/>
        <v>否</v>
      </c>
      <c r="G641" s="155" t="str">
        <f t="shared" si="28"/>
        <v>项</v>
      </c>
    </row>
    <row r="642" ht="36" customHeight="1" spans="1:7">
      <c r="A642" s="445">
        <v>20825</v>
      </c>
      <c r="B642" s="302" t="s">
        <v>583</v>
      </c>
      <c r="C642" s="342">
        <f>SUM(C643:C644)</f>
        <v>52</v>
      </c>
      <c r="D642" s="342">
        <f>SUM(D643:D644)</f>
        <v>2</v>
      </c>
      <c r="E642" s="304">
        <f t="shared" si="29"/>
        <v>-0.962</v>
      </c>
      <c r="F642" s="277" t="str">
        <f t="shared" si="27"/>
        <v>是</v>
      </c>
      <c r="G642" s="155" t="str">
        <f t="shared" si="28"/>
        <v>款</v>
      </c>
    </row>
    <row r="643" ht="36" hidden="1" customHeight="1" spans="1:7">
      <c r="A643" s="444">
        <v>2082501</v>
      </c>
      <c r="B643" s="310" t="s">
        <v>584</v>
      </c>
      <c r="C643" s="346">
        <v>0</v>
      </c>
      <c r="D643" s="346">
        <v>0</v>
      </c>
      <c r="E643" s="309" t="str">
        <f t="shared" si="29"/>
        <v/>
      </c>
      <c r="F643" s="277" t="str">
        <f t="shared" si="27"/>
        <v>否</v>
      </c>
      <c r="G643" s="155" t="str">
        <f t="shared" si="28"/>
        <v>项</v>
      </c>
    </row>
    <row r="644" ht="36" customHeight="1" spans="1:7">
      <c r="A644" s="444">
        <v>2082502</v>
      </c>
      <c r="B644" s="310" t="s">
        <v>585</v>
      </c>
      <c r="C644" s="346">
        <v>52</v>
      </c>
      <c r="D644" s="346">
        <v>2</v>
      </c>
      <c r="E644" s="309">
        <f t="shared" si="29"/>
        <v>-0.962</v>
      </c>
      <c r="F644" s="277" t="str">
        <f t="shared" ref="F644:F707" si="30">IF(LEN(A644)=3,"是",IF(B644&lt;&gt;"",IF(SUM(C644:D644)&lt;&gt;0,"是","否"),"是"))</f>
        <v>是</v>
      </c>
      <c r="G644" s="155" t="str">
        <f t="shared" ref="G644:G707" si="31">IF(LEN(A644)=3,"类",IF(LEN(A644)=5,"款","项"))</f>
        <v>项</v>
      </c>
    </row>
    <row r="645" ht="36" customHeight="1" spans="1:7">
      <c r="A645" s="445">
        <v>20826</v>
      </c>
      <c r="B645" s="302" t="s">
        <v>586</v>
      </c>
      <c r="C645" s="342">
        <f>SUM(C646:C648)</f>
        <v>5418</v>
      </c>
      <c r="D645" s="342">
        <f>SUM(D646:D648)</f>
        <v>259</v>
      </c>
      <c r="E645" s="304"/>
      <c r="F645" s="277" t="str">
        <f t="shared" si="30"/>
        <v>是</v>
      </c>
      <c r="G645" s="155" t="str">
        <f t="shared" si="31"/>
        <v>款</v>
      </c>
    </row>
    <row r="646" ht="36" hidden="1" customHeight="1" spans="1:7">
      <c r="A646" s="444">
        <v>2082601</v>
      </c>
      <c r="B646" s="310" t="s">
        <v>587</v>
      </c>
      <c r="C646" s="346">
        <v>0</v>
      </c>
      <c r="D646" s="346">
        <v>0</v>
      </c>
      <c r="E646" s="309" t="str">
        <f t="shared" ref="E646:E708" si="32">IF(D646&gt;0,D646/C646-1,IF(C646&lt;0,-(D646/C646-1),""))</f>
        <v/>
      </c>
      <c r="F646" s="277" t="str">
        <f t="shared" si="30"/>
        <v>否</v>
      </c>
      <c r="G646" s="155" t="str">
        <f t="shared" si="31"/>
        <v>项</v>
      </c>
    </row>
    <row r="647" ht="36" customHeight="1" spans="1:7">
      <c r="A647" s="444">
        <v>2082602</v>
      </c>
      <c r="B647" s="310" t="s">
        <v>588</v>
      </c>
      <c r="C647" s="346">
        <v>5418</v>
      </c>
      <c r="D647" s="346">
        <v>259</v>
      </c>
      <c r="E647" s="309"/>
      <c r="F647" s="277" t="str">
        <f t="shared" si="30"/>
        <v>是</v>
      </c>
      <c r="G647" s="155" t="str">
        <f t="shared" si="31"/>
        <v>项</v>
      </c>
    </row>
    <row r="648" ht="36" hidden="1" customHeight="1" spans="1:7">
      <c r="A648" s="444">
        <v>2082699</v>
      </c>
      <c r="B648" s="310" t="s">
        <v>589</v>
      </c>
      <c r="C648" s="346">
        <v>0</v>
      </c>
      <c r="D648" s="346">
        <v>0</v>
      </c>
      <c r="E648" s="309" t="str">
        <f t="shared" si="32"/>
        <v/>
      </c>
      <c r="F648" s="277" t="str">
        <f t="shared" si="30"/>
        <v>否</v>
      </c>
      <c r="G648" s="155" t="str">
        <f t="shared" si="31"/>
        <v>项</v>
      </c>
    </row>
    <row r="649" ht="36" hidden="1" customHeight="1" spans="1:7">
      <c r="A649" s="445">
        <v>20827</v>
      </c>
      <c r="B649" s="302" t="s">
        <v>590</v>
      </c>
      <c r="C649" s="342">
        <f>SUM(C650:C653)</f>
        <v>0</v>
      </c>
      <c r="D649" s="342">
        <f>SUM(D650:D653)</f>
        <v>0</v>
      </c>
      <c r="E649" s="304" t="str">
        <f t="shared" si="32"/>
        <v/>
      </c>
      <c r="F649" s="277" t="str">
        <f t="shared" si="30"/>
        <v>否</v>
      </c>
      <c r="G649" s="155" t="str">
        <f t="shared" si="31"/>
        <v>款</v>
      </c>
    </row>
    <row r="650" ht="36" hidden="1" customHeight="1" spans="1:7">
      <c r="A650" s="444">
        <v>2082701</v>
      </c>
      <c r="B650" s="310" t="s">
        <v>591</v>
      </c>
      <c r="C650" s="346">
        <v>0</v>
      </c>
      <c r="D650" s="346">
        <v>0</v>
      </c>
      <c r="E650" s="309" t="str">
        <f t="shared" si="32"/>
        <v/>
      </c>
      <c r="F650" s="277" t="str">
        <f t="shared" si="30"/>
        <v>否</v>
      </c>
      <c r="G650" s="155" t="str">
        <f t="shared" si="31"/>
        <v>项</v>
      </c>
    </row>
    <row r="651" ht="36" hidden="1" customHeight="1" spans="1:7">
      <c r="A651" s="444">
        <v>2082702</v>
      </c>
      <c r="B651" s="310" t="s">
        <v>592</v>
      </c>
      <c r="C651" s="346">
        <v>0</v>
      </c>
      <c r="D651" s="346">
        <v>0</v>
      </c>
      <c r="E651" s="309" t="str">
        <f t="shared" si="32"/>
        <v/>
      </c>
      <c r="F651" s="277" t="str">
        <f t="shared" si="30"/>
        <v>否</v>
      </c>
      <c r="G651" s="155" t="str">
        <f t="shared" si="31"/>
        <v>项</v>
      </c>
    </row>
    <row r="652" ht="36" hidden="1" customHeight="1" spans="1:7">
      <c r="A652" s="444">
        <v>2082703</v>
      </c>
      <c r="B652" s="310" t="s">
        <v>593</v>
      </c>
      <c r="C652" s="346"/>
      <c r="D652" s="346"/>
      <c r="E652" s="309" t="str">
        <f t="shared" si="32"/>
        <v/>
      </c>
      <c r="F652" s="277" t="str">
        <f t="shared" si="30"/>
        <v>否</v>
      </c>
      <c r="G652" s="155" t="str">
        <f t="shared" si="31"/>
        <v>项</v>
      </c>
    </row>
    <row r="653" ht="36" hidden="1" customHeight="1" spans="1:7">
      <c r="A653" s="444">
        <v>2082799</v>
      </c>
      <c r="B653" s="310" t="s">
        <v>594</v>
      </c>
      <c r="C653" s="346">
        <v>0</v>
      </c>
      <c r="D653" s="346">
        <v>0</v>
      </c>
      <c r="E653" s="309" t="str">
        <f t="shared" si="32"/>
        <v/>
      </c>
      <c r="F653" s="277" t="str">
        <f t="shared" si="30"/>
        <v>否</v>
      </c>
      <c r="G653" s="155" t="str">
        <f t="shared" si="31"/>
        <v>项</v>
      </c>
    </row>
    <row r="654" ht="36" customHeight="1" spans="1:7">
      <c r="A654" s="445">
        <v>20828</v>
      </c>
      <c r="B654" s="302" t="s">
        <v>595</v>
      </c>
      <c r="C654" s="342">
        <f>SUM(C655:C661)</f>
        <v>271</v>
      </c>
      <c r="D654" s="342">
        <f>SUM(D655:D661)</f>
        <v>198</v>
      </c>
      <c r="E654" s="304">
        <f t="shared" si="32"/>
        <v>-0.269</v>
      </c>
      <c r="F654" s="277" t="str">
        <f t="shared" si="30"/>
        <v>是</v>
      </c>
      <c r="G654" s="155" t="str">
        <f t="shared" si="31"/>
        <v>款</v>
      </c>
    </row>
    <row r="655" ht="36" customHeight="1" spans="1:7">
      <c r="A655" s="444">
        <v>2082801</v>
      </c>
      <c r="B655" s="310" t="s">
        <v>137</v>
      </c>
      <c r="C655" s="346">
        <v>211</v>
      </c>
      <c r="D655" s="346">
        <v>194</v>
      </c>
      <c r="E655" s="309">
        <f t="shared" si="32"/>
        <v>-0.081</v>
      </c>
      <c r="F655" s="277" t="str">
        <f t="shared" si="30"/>
        <v>是</v>
      </c>
      <c r="G655" s="155" t="str">
        <f t="shared" si="31"/>
        <v>项</v>
      </c>
    </row>
    <row r="656" ht="36" hidden="1" customHeight="1" spans="1:7">
      <c r="A656" s="444">
        <v>2082802</v>
      </c>
      <c r="B656" s="310" t="s">
        <v>138</v>
      </c>
      <c r="C656" s="346">
        <v>0</v>
      </c>
      <c r="D656" s="346">
        <v>0</v>
      </c>
      <c r="E656" s="309" t="str">
        <f t="shared" si="32"/>
        <v/>
      </c>
      <c r="F656" s="277" t="str">
        <f t="shared" si="30"/>
        <v>否</v>
      </c>
      <c r="G656" s="155" t="str">
        <f t="shared" si="31"/>
        <v>项</v>
      </c>
    </row>
    <row r="657" ht="36" hidden="1" customHeight="1" spans="1:7">
      <c r="A657" s="444">
        <v>2082803</v>
      </c>
      <c r="B657" s="310" t="s">
        <v>139</v>
      </c>
      <c r="C657" s="346">
        <v>0</v>
      </c>
      <c r="D657" s="346">
        <v>0</v>
      </c>
      <c r="E657" s="309" t="str">
        <f t="shared" si="32"/>
        <v/>
      </c>
      <c r="F657" s="277" t="str">
        <f t="shared" si="30"/>
        <v>否</v>
      </c>
      <c r="G657" s="155" t="str">
        <f t="shared" si="31"/>
        <v>项</v>
      </c>
    </row>
    <row r="658" ht="36" customHeight="1" spans="1:7">
      <c r="A658" s="444">
        <v>2082804</v>
      </c>
      <c r="B658" s="310" t="s">
        <v>596</v>
      </c>
      <c r="C658" s="346">
        <v>60</v>
      </c>
      <c r="D658" s="346">
        <v>4</v>
      </c>
      <c r="E658" s="309">
        <f t="shared" si="32"/>
        <v>-0.933</v>
      </c>
      <c r="F658" s="277" t="str">
        <f t="shared" si="30"/>
        <v>是</v>
      </c>
      <c r="G658" s="155" t="str">
        <f t="shared" si="31"/>
        <v>项</v>
      </c>
    </row>
    <row r="659" ht="36" hidden="1" customHeight="1" spans="1:7">
      <c r="A659" s="444">
        <v>2082805</v>
      </c>
      <c r="B659" s="310" t="s">
        <v>597</v>
      </c>
      <c r="C659" s="346">
        <v>0</v>
      </c>
      <c r="D659" s="346">
        <v>0</v>
      </c>
      <c r="E659" s="309" t="str">
        <f t="shared" si="32"/>
        <v/>
      </c>
      <c r="F659" s="277" t="str">
        <f t="shared" si="30"/>
        <v>否</v>
      </c>
      <c r="G659" s="155" t="str">
        <f t="shared" si="31"/>
        <v>项</v>
      </c>
    </row>
    <row r="660" ht="36" hidden="1" customHeight="1" spans="1:7">
      <c r="A660" s="444">
        <v>2082850</v>
      </c>
      <c r="B660" s="310" t="s">
        <v>146</v>
      </c>
      <c r="C660" s="346">
        <v>0</v>
      </c>
      <c r="D660" s="346">
        <v>0</v>
      </c>
      <c r="E660" s="309" t="str">
        <f t="shared" si="32"/>
        <v/>
      </c>
      <c r="F660" s="277" t="str">
        <f t="shared" si="30"/>
        <v>否</v>
      </c>
      <c r="G660" s="155" t="str">
        <f t="shared" si="31"/>
        <v>项</v>
      </c>
    </row>
    <row r="661" ht="36" hidden="1" customHeight="1" spans="1:7">
      <c r="A661" s="444">
        <v>2082899</v>
      </c>
      <c r="B661" s="310" t="s">
        <v>598</v>
      </c>
      <c r="C661" s="346">
        <v>0</v>
      </c>
      <c r="D661" s="346">
        <v>0</v>
      </c>
      <c r="E661" s="309" t="str">
        <f t="shared" si="32"/>
        <v/>
      </c>
      <c r="F661" s="277" t="str">
        <f t="shared" si="30"/>
        <v>否</v>
      </c>
      <c r="G661" s="155" t="str">
        <f t="shared" si="31"/>
        <v>项</v>
      </c>
    </row>
    <row r="662" ht="36" hidden="1" customHeight="1" spans="1:7">
      <c r="A662" s="445">
        <v>20830</v>
      </c>
      <c r="B662" s="302" t="s">
        <v>599</v>
      </c>
      <c r="C662" s="342">
        <f>SUM(C663:C664)</f>
        <v>0</v>
      </c>
      <c r="D662" s="342">
        <f>SUM(D663:D664)</f>
        <v>0</v>
      </c>
      <c r="E662" s="304" t="str">
        <f t="shared" si="32"/>
        <v/>
      </c>
      <c r="F662" s="277" t="str">
        <f t="shared" si="30"/>
        <v>否</v>
      </c>
      <c r="G662" s="155" t="str">
        <f t="shared" si="31"/>
        <v>款</v>
      </c>
    </row>
    <row r="663" ht="36" hidden="1" customHeight="1" spans="1:7">
      <c r="A663" s="444">
        <v>2083001</v>
      </c>
      <c r="B663" s="310" t="s">
        <v>600</v>
      </c>
      <c r="C663" s="346">
        <v>0</v>
      </c>
      <c r="D663" s="346">
        <v>0</v>
      </c>
      <c r="E663" s="309" t="str">
        <f t="shared" si="32"/>
        <v/>
      </c>
      <c r="F663" s="277" t="str">
        <f t="shared" si="30"/>
        <v>否</v>
      </c>
      <c r="G663" s="155" t="str">
        <f t="shared" si="31"/>
        <v>项</v>
      </c>
    </row>
    <row r="664" ht="36" hidden="1" customHeight="1" spans="1:7">
      <c r="A664" s="444">
        <v>2083099</v>
      </c>
      <c r="B664" s="310" t="s">
        <v>601</v>
      </c>
      <c r="C664" s="346">
        <v>0</v>
      </c>
      <c r="D664" s="346">
        <v>0</v>
      </c>
      <c r="E664" s="309" t="str">
        <f t="shared" si="32"/>
        <v/>
      </c>
      <c r="F664" s="277" t="str">
        <f t="shared" si="30"/>
        <v>否</v>
      </c>
      <c r="G664" s="155" t="str">
        <f t="shared" si="31"/>
        <v>项</v>
      </c>
    </row>
    <row r="665" ht="36" customHeight="1" spans="1:7">
      <c r="A665" s="445">
        <v>20899</v>
      </c>
      <c r="B665" s="302" t="s">
        <v>602</v>
      </c>
      <c r="C665" s="342">
        <f>C666</f>
        <v>367</v>
      </c>
      <c r="D665" s="342">
        <f>D666</f>
        <v>478</v>
      </c>
      <c r="E665" s="304">
        <f t="shared" si="32"/>
        <v>0.302</v>
      </c>
      <c r="F665" s="277" t="str">
        <f t="shared" si="30"/>
        <v>是</v>
      </c>
      <c r="G665" s="155" t="str">
        <f t="shared" si="31"/>
        <v>款</v>
      </c>
    </row>
    <row r="666" ht="36" customHeight="1" spans="1:7">
      <c r="A666" s="307">
        <v>2089999</v>
      </c>
      <c r="B666" s="310" t="s">
        <v>603</v>
      </c>
      <c r="C666" s="346">
        <v>367</v>
      </c>
      <c r="D666" s="346">
        <v>478</v>
      </c>
      <c r="E666" s="309">
        <f t="shared" si="32"/>
        <v>0.302</v>
      </c>
      <c r="F666" s="277" t="str">
        <f t="shared" si="30"/>
        <v>是</v>
      </c>
      <c r="G666" s="155" t="str">
        <f t="shared" si="31"/>
        <v>项</v>
      </c>
    </row>
    <row r="667" ht="36" hidden="1" customHeight="1" spans="1:7">
      <c r="A667" s="313" t="s">
        <v>604</v>
      </c>
      <c r="B667" s="450" t="s">
        <v>277</v>
      </c>
      <c r="C667" s="346">
        <v>0</v>
      </c>
      <c r="D667" s="346">
        <v>0</v>
      </c>
      <c r="E667" s="304" t="str">
        <f t="shared" si="32"/>
        <v/>
      </c>
      <c r="F667" s="277" t="str">
        <f t="shared" si="30"/>
        <v>否</v>
      </c>
      <c r="G667" s="155" t="str">
        <f t="shared" si="31"/>
        <v>项</v>
      </c>
    </row>
    <row r="668" ht="36" hidden="1" customHeight="1" spans="1:7">
      <c r="A668" s="313" t="s">
        <v>605</v>
      </c>
      <c r="B668" s="450" t="s">
        <v>606</v>
      </c>
      <c r="C668" s="346">
        <v>0</v>
      </c>
      <c r="D668" s="346">
        <v>0</v>
      </c>
      <c r="E668" s="304" t="str">
        <f t="shared" si="32"/>
        <v/>
      </c>
      <c r="F668" s="277" t="str">
        <f t="shared" si="30"/>
        <v>否</v>
      </c>
      <c r="G668" s="155" t="str">
        <f t="shared" si="31"/>
        <v>项</v>
      </c>
    </row>
    <row r="669" ht="36" customHeight="1" spans="1:7">
      <c r="A669" s="445">
        <v>210</v>
      </c>
      <c r="B669" s="302" t="s">
        <v>85</v>
      </c>
      <c r="C669" s="342">
        <f>C670+C675+C689+C693+C705+C708+C712+C717+C721+C725+C728+C737+C739</f>
        <v>17264</v>
      </c>
      <c r="D669" s="342">
        <f>D670+D675+D689+D693+D705+D708+D712+D717+D721+D725+D728+D737+D739</f>
        <v>16377</v>
      </c>
      <c r="E669" s="304">
        <f t="shared" si="32"/>
        <v>-0.051</v>
      </c>
      <c r="F669" s="277" t="str">
        <f t="shared" si="30"/>
        <v>是</v>
      </c>
      <c r="G669" s="155" t="str">
        <f t="shared" si="31"/>
        <v>类</v>
      </c>
    </row>
    <row r="670" ht="36" customHeight="1" spans="1:7">
      <c r="A670" s="445">
        <v>21001</v>
      </c>
      <c r="B670" s="302" t="s">
        <v>607</v>
      </c>
      <c r="C670" s="342">
        <f>SUM(C671:C674)</f>
        <v>236</v>
      </c>
      <c r="D670" s="342">
        <f>SUM(D671:D674)</f>
        <v>249</v>
      </c>
      <c r="E670" s="304">
        <f t="shared" si="32"/>
        <v>0.055</v>
      </c>
      <c r="F670" s="277" t="str">
        <f t="shared" si="30"/>
        <v>是</v>
      </c>
      <c r="G670" s="155" t="str">
        <f t="shared" si="31"/>
        <v>款</v>
      </c>
    </row>
    <row r="671" ht="36" customHeight="1" spans="1:7">
      <c r="A671" s="444">
        <v>2100101</v>
      </c>
      <c r="B671" s="310" t="s">
        <v>137</v>
      </c>
      <c r="C671" s="346">
        <v>236</v>
      </c>
      <c r="D671" s="346">
        <v>249</v>
      </c>
      <c r="E671" s="309">
        <f t="shared" si="32"/>
        <v>0.055</v>
      </c>
      <c r="F671" s="277" t="str">
        <f t="shared" si="30"/>
        <v>是</v>
      </c>
      <c r="G671" s="155" t="str">
        <f t="shared" si="31"/>
        <v>项</v>
      </c>
    </row>
    <row r="672" ht="36" hidden="1" customHeight="1" spans="1:7">
      <c r="A672" s="444">
        <v>2100102</v>
      </c>
      <c r="B672" s="310" t="s">
        <v>138</v>
      </c>
      <c r="C672" s="346">
        <v>0</v>
      </c>
      <c r="D672" s="346">
        <v>0</v>
      </c>
      <c r="E672" s="309" t="str">
        <f t="shared" si="32"/>
        <v/>
      </c>
      <c r="F672" s="277" t="str">
        <f t="shared" si="30"/>
        <v>否</v>
      </c>
      <c r="G672" s="155" t="str">
        <f t="shared" si="31"/>
        <v>项</v>
      </c>
    </row>
    <row r="673" ht="36" hidden="1" customHeight="1" spans="1:7">
      <c r="A673" s="444">
        <v>2100103</v>
      </c>
      <c r="B673" s="310" t="s">
        <v>139</v>
      </c>
      <c r="C673" s="346">
        <v>0</v>
      </c>
      <c r="D673" s="346">
        <v>0</v>
      </c>
      <c r="E673" s="309" t="str">
        <f t="shared" si="32"/>
        <v/>
      </c>
      <c r="F673" s="277" t="str">
        <f t="shared" si="30"/>
        <v>否</v>
      </c>
      <c r="G673" s="155" t="str">
        <f t="shared" si="31"/>
        <v>项</v>
      </c>
    </row>
    <row r="674" ht="36" hidden="1" customHeight="1" spans="1:7">
      <c r="A674" s="444">
        <v>2100199</v>
      </c>
      <c r="B674" s="310" t="s">
        <v>608</v>
      </c>
      <c r="C674" s="346">
        <v>0</v>
      </c>
      <c r="D674" s="346">
        <v>0</v>
      </c>
      <c r="E674" s="309" t="str">
        <f t="shared" si="32"/>
        <v/>
      </c>
      <c r="F674" s="277" t="str">
        <f t="shared" si="30"/>
        <v>否</v>
      </c>
      <c r="G674" s="155" t="str">
        <f t="shared" si="31"/>
        <v>项</v>
      </c>
    </row>
    <row r="675" ht="36" customHeight="1" spans="1:7">
      <c r="A675" s="445">
        <v>21002</v>
      </c>
      <c r="B675" s="302" t="s">
        <v>609</v>
      </c>
      <c r="C675" s="342">
        <f>SUM(C676:C688)</f>
        <v>1775</v>
      </c>
      <c r="D675" s="342">
        <f>SUM(D676:D688)</f>
        <v>1590</v>
      </c>
      <c r="E675" s="304">
        <f t="shared" si="32"/>
        <v>-0.104</v>
      </c>
      <c r="F675" s="277" t="str">
        <f t="shared" si="30"/>
        <v>是</v>
      </c>
      <c r="G675" s="155" t="str">
        <f t="shared" si="31"/>
        <v>款</v>
      </c>
    </row>
    <row r="676" ht="36" customHeight="1" spans="1:7">
      <c r="A676" s="444">
        <v>2100201</v>
      </c>
      <c r="B676" s="310" t="s">
        <v>610</v>
      </c>
      <c r="C676" s="346">
        <v>1356</v>
      </c>
      <c r="D676" s="346">
        <v>1167</v>
      </c>
      <c r="E676" s="309">
        <f t="shared" si="32"/>
        <v>-0.139</v>
      </c>
      <c r="F676" s="277" t="str">
        <f t="shared" si="30"/>
        <v>是</v>
      </c>
      <c r="G676" s="155" t="str">
        <f t="shared" si="31"/>
        <v>项</v>
      </c>
    </row>
    <row r="677" ht="36" customHeight="1" spans="1:7">
      <c r="A677" s="444">
        <v>2100202</v>
      </c>
      <c r="B677" s="310" t="s">
        <v>611</v>
      </c>
      <c r="C677" s="346">
        <v>419</v>
      </c>
      <c r="D677" s="346">
        <v>423</v>
      </c>
      <c r="E677" s="309">
        <f t="shared" si="32"/>
        <v>0.01</v>
      </c>
      <c r="F677" s="277" t="str">
        <f t="shared" si="30"/>
        <v>是</v>
      </c>
      <c r="G677" s="155" t="str">
        <f t="shared" si="31"/>
        <v>项</v>
      </c>
    </row>
    <row r="678" ht="36" hidden="1" customHeight="1" spans="1:7">
      <c r="A678" s="444">
        <v>2100203</v>
      </c>
      <c r="B678" s="310" t="s">
        <v>612</v>
      </c>
      <c r="C678" s="346">
        <v>0</v>
      </c>
      <c r="D678" s="346">
        <v>0</v>
      </c>
      <c r="E678" s="309" t="str">
        <f t="shared" si="32"/>
        <v/>
      </c>
      <c r="F678" s="277" t="str">
        <f t="shared" si="30"/>
        <v>否</v>
      </c>
      <c r="G678" s="155" t="str">
        <f t="shared" si="31"/>
        <v>项</v>
      </c>
    </row>
    <row r="679" ht="36" hidden="1" customHeight="1" spans="1:7">
      <c r="A679" s="444">
        <v>2100204</v>
      </c>
      <c r="B679" s="310" t="s">
        <v>613</v>
      </c>
      <c r="C679" s="346">
        <v>0</v>
      </c>
      <c r="D679" s="346">
        <v>0</v>
      </c>
      <c r="E679" s="309" t="str">
        <f t="shared" si="32"/>
        <v/>
      </c>
      <c r="F679" s="277" t="str">
        <f t="shared" si="30"/>
        <v>否</v>
      </c>
      <c r="G679" s="155" t="str">
        <f t="shared" si="31"/>
        <v>项</v>
      </c>
    </row>
    <row r="680" ht="36" hidden="1" customHeight="1" spans="1:7">
      <c r="A680" s="444">
        <v>2100205</v>
      </c>
      <c r="B680" s="310" t="s">
        <v>614</v>
      </c>
      <c r="C680" s="346">
        <v>0</v>
      </c>
      <c r="D680" s="346">
        <v>0</v>
      </c>
      <c r="E680" s="309" t="str">
        <f t="shared" si="32"/>
        <v/>
      </c>
      <c r="F680" s="277" t="str">
        <f t="shared" si="30"/>
        <v>否</v>
      </c>
      <c r="G680" s="155" t="str">
        <f t="shared" si="31"/>
        <v>项</v>
      </c>
    </row>
    <row r="681" ht="36" hidden="1" customHeight="1" spans="1:7">
      <c r="A681" s="444">
        <v>2100206</v>
      </c>
      <c r="B681" s="310" t="s">
        <v>615</v>
      </c>
      <c r="C681" s="346">
        <v>0</v>
      </c>
      <c r="D681" s="346">
        <v>0</v>
      </c>
      <c r="E681" s="309" t="str">
        <f t="shared" si="32"/>
        <v/>
      </c>
      <c r="F681" s="277" t="str">
        <f t="shared" si="30"/>
        <v>否</v>
      </c>
      <c r="G681" s="155" t="str">
        <f t="shared" si="31"/>
        <v>项</v>
      </c>
    </row>
    <row r="682" ht="36" hidden="1" customHeight="1" spans="1:7">
      <c r="A682" s="444">
        <v>2100207</v>
      </c>
      <c r="B682" s="310" t="s">
        <v>616</v>
      </c>
      <c r="C682" s="346">
        <v>0</v>
      </c>
      <c r="D682" s="346">
        <v>0</v>
      </c>
      <c r="E682" s="309" t="str">
        <f t="shared" si="32"/>
        <v/>
      </c>
      <c r="F682" s="277" t="str">
        <f t="shared" si="30"/>
        <v>否</v>
      </c>
      <c r="G682" s="155" t="str">
        <f t="shared" si="31"/>
        <v>项</v>
      </c>
    </row>
    <row r="683" ht="36" hidden="1" customHeight="1" spans="1:7">
      <c r="A683" s="444">
        <v>2100208</v>
      </c>
      <c r="B683" s="310" t="s">
        <v>617</v>
      </c>
      <c r="C683" s="346">
        <v>0</v>
      </c>
      <c r="D683" s="346">
        <v>0</v>
      </c>
      <c r="E683" s="309" t="str">
        <f t="shared" si="32"/>
        <v/>
      </c>
      <c r="F683" s="277" t="str">
        <f t="shared" si="30"/>
        <v>否</v>
      </c>
      <c r="G683" s="155" t="str">
        <f t="shared" si="31"/>
        <v>项</v>
      </c>
    </row>
    <row r="684" ht="36" hidden="1" customHeight="1" spans="1:7">
      <c r="A684" s="444">
        <v>2100209</v>
      </c>
      <c r="B684" s="310" t="s">
        <v>618</v>
      </c>
      <c r="C684" s="346">
        <v>0</v>
      </c>
      <c r="D684" s="346">
        <v>0</v>
      </c>
      <c r="E684" s="309" t="str">
        <f t="shared" si="32"/>
        <v/>
      </c>
      <c r="F684" s="277" t="str">
        <f t="shared" si="30"/>
        <v>否</v>
      </c>
      <c r="G684" s="155" t="str">
        <f t="shared" si="31"/>
        <v>项</v>
      </c>
    </row>
    <row r="685" ht="36" hidden="1" customHeight="1" spans="1:7">
      <c r="A685" s="444">
        <v>2100210</v>
      </c>
      <c r="B685" s="310" t="s">
        <v>619</v>
      </c>
      <c r="C685" s="346">
        <v>0</v>
      </c>
      <c r="D685" s="346">
        <v>0</v>
      </c>
      <c r="E685" s="309" t="str">
        <f t="shared" si="32"/>
        <v/>
      </c>
      <c r="F685" s="277" t="str">
        <f t="shared" si="30"/>
        <v>否</v>
      </c>
      <c r="G685" s="155" t="str">
        <f t="shared" si="31"/>
        <v>项</v>
      </c>
    </row>
    <row r="686" ht="36" hidden="1" customHeight="1" spans="1:7">
      <c r="A686" s="444">
        <v>2100211</v>
      </c>
      <c r="B686" s="310" t="s">
        <v>620</v>
      </c>
      <c r="C686" s="346">
        <v>0</v>
      </c>
      <c r="D686" s="346">
        <v>0</v>
      </c>
      <c r="E686" s="309" t="str">
        <f t="shared" si="32"/>
        <v/>
      </c>
      <c r="F686" s="277" t="str">
        <f t="shared" si="30"/>
        <v>否</v>
      </c>
      <c r="G686" s="155" t="str">
        <f t="shared" si="31"/>
        <v>项</v>
      </c>
    </row>
    <row r="687" ht="36" hidden="1" customHeight="1" spans="1:7">
      <c r="A687" s="444">
        <v>2100212</v>
      </c>
      <c r="B687" s="310" t="s">
        <v>621</v>
      </c>
      <c r="C687" s="346">
        <v>0</v>
      </c>
      <c r="D687" s="346">
        <v>0</v>
      </c>
      <c r="E687" s="309" t="str">
        <f t="shared" si="32"/>
        <v/>
      </c>
      <c r="F687" s="277" t="str">
        <f t="shared" si="30"/>
        <v>否</v>
      </c>
      <c r="G687" s="155" t="str">
        <f t="shared" si="31"/>
        <v>项</v>
      </c>
    </row>
    <row r="688" ht="36" hidden="1" customHeight="1" spans="1:7">
      <c r="A688" s="444">
        <v>2100299</v>
      </c>
      <c r="B688" s="310" t="s">
        <v>622</v>
      </c>
      <c r="C688" s="346">
        <v>0</v>
      </c>
      <c r="D688" s="346">
        <v>0</v>
      </c>
      <c r="E688" s="309" t="str">
        <f t="shared" si="32"/>
        <v/>
      </c>
      <c r="F688" s="277" t="str">
        <f t="shared" si="30"/>
        <v>否</v>
      </c>
      <c r="G688" s="155" t="str">
        <f t="shared" si="31"/>
        <v>项</v>
      </c>
    </row>
    <row r="689" ht="36" customHeight="1" spans="1:7">
      <c r="A689" s="445">
        <v>21003</v>
      </c>
      <c r="B689" s="302" t="s">
        <v>623</v>
      </c>
      <c r="C689" s="342">
        <f>SUM(C690:C692)</f>
        <v>2800</v>
      </c>
      <c r="D689" s="342">
        <f>SUM(D690:D692)</f>
        <v>2812</v>
      </c>
      <c r="E689" s="304">
        <f t="shared" si="32"/>
        <v>0.004</v>
      </c>
      <c r="F689" s="277" t="str">
        <f t="shared" si="30"/>
        <v>是</v>
      </c>
      <c r="G689" s="155" t="str">
        <f t="shared" si="31"/>
        <v>款</v>
      </c>
    </row>
    <row r="690" ht="36" hidden="1" customHeight="1" spans="1:7">
      <c r="A690" s="444">
        <v>2100301</v>
      </c>
      <c r="B690" s="310" t="s">
        <v>624</v>
      </c>
      <c r="C690" s="346">
        <v>0</v>
      </c>
      <c r="D690" s="346">
        <v>0</v>
      </c>
      <c r="E690" s="309" t="str">
        <f t="shared" si="32"/>
        <v/>
      </c>
      <c r="F690" s="277" t="str">
        <f t="shared" si="30"/>
        <v>否</v>
      </c>
      <c r="G690" s="155" t="str">
        <f t="shared" si="31"/>
        <v>项</v>
      </c>
    </row>
    <row r="691" ht="36" customHeight="1" spans="1:7">
      <c r="A691" s="444">
        <v>2100302</v>
      </c>
      <c r="B691" s="310" t="s">
        <v>625</v>
      </c>
      <c r="C691" s="346">
        <v>2773</v>
      </c>
      <c r="D691" s="346">
        <v>2779</v>
      </c>
      <c r="E691" s="309">
        <f t="shared" si="32"/>
        <v>0.002</v>
      </c>
      <c r="F691" s="277" t="str">
        <f t="shared" si="30"/>
        <v>是</v>
      </c>
      <c r="G691" s="155" t="str">
        <f t="shared" si="31"/>
        <v>项</v>
      </c>
    </row>
    <row r="692" ht="36" customHeight="1" spans="1:7">
      <c r="A692" s="444">
        <v>2100399</v>
      </c>
      <c r="B692" s="310" t="s">
        <v>626</v>
      </c>
      <c r="C692" s="346">
        <v>27</v>
      </c>
      <c r="D692" s="346">
        <v>33</v>
      </c>
      <c r="E692" s="309">
        <f t="shared" si="32"/>
        <v>0.222</v>
      </c>
      <c r="F692" s="277" t="str">
        <f t="shared" si="30"/>
        <v>是</v>
      </c>
      <c r="G692" s="155" t="str">
        <f t="shared" si="31"/>
        <v>项</v>
      </c>
    </row>
    <row r="693" ht="36" customHeight="1" spans="1:7">
      <c r="A693" s="445">
        <v>21004</v>
      </c>
      <c r="B693" s="302" t="s">
        <v>627</v>
      </c>
      <c r="C693" s="342">
        <f>SUM(C694:C704)</f>
        <v>3319</v>
      </c>
      <c r="D693" s="342">
        <f>SUM(D694:D704)</f>
        <v>3141</v>
      </c>
      <c r="E693" s="304">
        <f t="shared" si="32"/>
        <v>-0.054</v>
      </c>
      <c r="F693" s="277" t="str">
        <f t="shared" si="30"/>
        <v>是</v>
      </c>
      <c r="G693" s="155" t="str">
        <f t="shared" si="31"/>
        <v>款</v>
      </c>
    </row>
    <row r="694" ht="36" customHeight="1" spans="1:7">
      <c r="A694" s="444">
        <v>2100401</v>
      </c>
      <c r="B694" s="310" t="s">
        <v>628</v>
      </c>
      <c r="C694" s="346">
        <v>758</v>
      </c>
      <c r="D694" s="346">
        <v>649</v>
      </c>
      <c r="E694" s="309">
        <f t="shared" si="32"/>
        <v>-0.144</v>
      </c>
      <c r="F694" s="277" t="str">
        <f t="shared" si="30"/>
        <v>是</v>
      </c>
      <c r="G694" s="155" t="str">
        <f t="shared" si="31"/>
        <v>项</v>
      </c>
    </row>
    <row r="695" ht="36" customHeight="1" spans="1:7">
      <c r="A695" s="444">
        <v>2100402</v>
      </c>
      <c r="B695" s="310" t="s">
        <v>629</v>
      </c>
      <c r="C695" s="346">
        <v>191</v>
      </c>
      <c r="D695" s="346">
        <v>188</v>
      </c>
      <c r="E695" s="309">
        <f t="shared" si="32"/>
        <v>-0.016</v>
      </c>
      <c r="F695" s="277" t="str">
        <f t="shared" si="30"/>
        <v>是</v>
      </c>
      <c r="G695" s="155" t="str">
        <f t="shared" si="31"/>
        <v>项</v>
      </c>
    </row>
    <row r="696" ht="36" customHeight="1" spans="1:7">
      <c r="A696" s="444">
        <v>2100403</v>
      </c>
      <c r="B696" s="310" t="s">
        <v>630</v>
      </c>
      <c r="C696" s="346">
        <v>581</v>
      </c>
      <c r="D696" s="346">
        <v>588</v>
      </c>
      <c r="E696" s="309">
        <f t="shared" si="32"/>
        <v>0.012</v>
      </c>
      <c r="F696" s="277" t="str">
        <f t="shared" si="30"/>
        <v>是</v>
      </c>
      <c r="G696" s="155" t="str">
        <f t="shared" si="31"/>
        <v>项</v>
      </c>
    </row>
    <row r="697" ht="36" hidden="1" customHeight="1" spans="1:7">
      <c r="A697" s="444">
        <v>2100404</v>
      </c>
      <c r="B697" s="310" t="s">
        <v>631</v>
      </c>
      <c r="C697" s="346">
        <v>0</v>
      </c>
      <c r="D697" s="346">
        <v>0</v>
      </c>
      <c r="E697" s="309" t="str">
        <f t="shared" si="32"/>
        <v/>
      </c>
      <c r="F697" s="277" t="str">
        <f t="shared" si="30"/>
        <v>否</v>
      </c>
      <c r="G697" s="155" t="str">
        <f t="shared" si="31"/>
        <v>项</v>
      </c>
    </row>
    <row r="698" ht="36" hidden="1" customHeight="1" spans="1:7">
      <c r="A698" s="444">
        <v>2100405</v>
      </c>
      <c r="B698" s="310" t="s">
        <v>632</v>
      </c>
      <c r="C698" s="346">
        <v>0</v>
      </c>
      <c r="D698" s="346">
        <v>0</v>
      </c>
      <c r="E698" s="309" t="str">
        <f t="shared" si="32"/>
        <v/>
      </c>
      <c r="F698" s="277" t="str">
        <f t="shared" si="30"/>
        <v>否</v>
      </c>
      <c r="G698" s="155" t="str">
        <f t="shared" si="31"/>
        <v>项</v>
      </c>
    </row>
    <row r="699" ht="36" hidden="1" customHeight="1" spans="1:7">
      <c r="A699" s="444">
        <v>2100406</v>
      </c>
      <c r="B699" s="310" t="s">
        <v>633</v>
      </c>
      <c r="C699" s="346">
        <v>0</v>
      </c>
      <c r="D699" s="346">
        <v>0</v>
      </c>
      <c r="E699" s="309" t="str">
        <f t="shared" si="32"/>
        <v/>
      </c>
      <c r="F699" s="277" t="str">
        <f t="shared" si="30"/>
        <v>否</v>
      </c>
      <c r="G699" s="155" t="str">
        <f t="shared" si="31"/>
        <v>项</v>
      </c>
    </row>
    <row r="700" ht="36" hidden="1" customHeight="1" spans="1:7">
      <c r="A700" s="444">
        <v>2100407</v>
      </c>
      <c r="B700" s="310" t="s">
        <v>634</v>
      </c>
      <c r="C700" s="346">
        <v>0</v>
      </c>
      <c r="D700" s="346">
        <v>0</v>
      </c>
      <c r="E700" s="309" t="str">
        <f t="shared" si="32"/>
        <v/>
      </c>
      <c r="F700" s="277" t="str">
        <f t="shared" si="30"/>
        <v>否</v>
      </c>
      <c r="G700" s="155" t="str">
        <f t="shared" si="31"/>
        <v>项</v>
      </c>
    </row>
    <row r="701" ht="36" customHeight="1" spans="1:7">
      <c r="A701" s="444">
        <v>2100408</v>
      </c>
      <c r="B701" s="310" t="s">
        <v>635</v>
      </c>
      <c r="C701" s="346">
        <v>1559</v>
      </c>
      <c r="D701" s="346">
        <v>1626</v>
      </c>
      <c r="E701" s="309">
        <f t="shared" si="32"/>
        <v>0.043</v>
      </c>
      <c r="F701" s="277" t="str">
        <f t="shared" si="30"/>
        <v>是</v>
      </c>
      <c r="G701" s="155" t="str">
        <f t="shared" si="31"/>
        <v>项</v>
      </c>
    </row>
    <row r="702" ht="36" customHeight="1" spans="1:7">
      <c r="A702" s="444">
        <v>2100409</v>
      </c>
      <c r="B702" s="310" t="s">
        <v>636</v>
      </c>
      <c r="C702" s="346">
        <v>130</v>
      </c>
      <c r="D702" s="346">
        <v>90</v>
      </c>
      <c r="E702" s="309">
        <f t="shared" si="32"/>
        <v>-0.308</v>
      </c>
      <c r="F702" s="277" t="str">
        <f t="shared" si="30"/>
        <v>是</v>
      </c>
      <c r="G702" s="155" t="str">
        <f t="shared" si="31"/>
        <v>项</v>
      </c>
    </row>
    <row r="703" ht="36" customHeight="1" spans="1:7">
      <c r="A703" s="444">
        <v>2100410</v>
      </c>
      <c r="B703" s="310" t="s">
        <v>637</v>
      </c>
      <c r="C703" s="346">
        <v>100</v>
      </c>
      <c r="D703" s="346">
        <v>0</v>
      </c>
      <c r="E703" s="309"/>
      <c r="F703" s="277" t="str">
        <f t="shared" si="30"/>
        <v>是</v>
      </c>
      <c r="G703" s="155" t="str">
        <f t="shared" si="31"/>
        <v>项</v>
      </c>
    </row>
    <row r="704" ht="36" hidden="1" customHeight="1" spans="1:7">
      <c r="A704" s="444">
        <v>2100499</v>
      </c>
      <c r="B704" s="310" t="s">
        <v>638</v>
      </c>
      <c r="C704" s="346">
        <v>0</v>
      </c>
      <c r="D704" s="346">
        <v>0</v>
      </c>
      <c r="E704" s="309" t="str">
        <f t="shared" si="32"/>
        <v/>
      </c>
      <c r="F704" s="277" t="str">
        <f t="shared" si="30"/>
        <v>否</v>
      </c>
      <c r="G704" s="155" t="str">
        <f t="shared" si="31"/>
        <v>项</v>
      </c>
    </row>
    <row r="705" ht="36" hidden="1" customHeight="1" spans="1:7">
      <c r="A705" s="445">
        <v>21006</v>
      </c>
      <c r="B705" s="302" t="s">
        <v>639</v>
      </c>
      <c r="C705" s="342">
        <f>SUM(C706:C707)</f>
        <v>0</v>
      </c>
      <c r="D705" s="342"/>
      <c r="E705" s="304" t="str">
        <f t="shared" si="32"/>
        <v/>
      </c>
      <c r="F705" s="277" t="str">
        <f t="shared" si="30"/>
        <v>否</v>
      </c>
      <c r="G705" s="155" t="str">
        <f t="shared" si="31"/>
        <v>款</v>
      </c>
    </row>
    <row r="706" ht="36" hidden="1" customHeight="1" spans="1:7">
      <c r="A706" s="444">
        <v>2100601</v>
      </c>
      <c r="B706" s="310" t="s">
        <v>640</v>
      </c>
      <c r="C706" s="346">
        <v>0</v>
      </c>
      <c r="D706" s="346">
        <v>0</v>
      </c>
      <c r="E706" s="309" t="str">
        <f t="shared" si="32"/>
        <v/>
      </c>
      <c r="F706" s="277" t="str">
        <f t="shared" si="30"/>
        <v>否</v>
      </c>
      <c r="G706" s="155" t="str">
        <f t="shared" si="31"/>
        <v>项</v>
      </c>
    </row>
    <row r="707" ht="36" hidden="1" customHeight="1" spans="1:7">
      <c r="A707" s="444">
        <v>2100699</v>
      </c>
      <c r="B707" s="310" t="s">
        <v>641</v>
      </c>
      <c r="C707" s="346">
        <v>0</v>
      </c>
      <c r="D707" s="346">
        <v>0</v>
      </c>
      <c r="E707" s="309" t="str">
        <f t="shared" si="32"/>
        <v/>
      </c>
      <c r="F707" s="277" t="str">
        <f t="shared" si="30"/>
        <v>否</v>
      </c>
      <c r="G707" s="155" t="str">
        <f t="shared" si="31"/>
        <v>项</v>
      </c>
    </row>
    <row r="708" ht="36" customHeight="1" spans="1:7">
      <c r="A708" s="445">
        <v>21007</v>
      </c>
      <c r="B708" s="302" t="s">
        <v>642</v>
      </c>
      <c r="C708" s="342">
        <f>SUM(C709:C711)</f>
        <v>331</v>
      </c>
      <c r="D708" s="342">
        <f>SUM(D709:D711)</f>
        <v>225</v>
      </c>
      <c r="E708" s="304">
        <f t="shared" si="32"/>
        <v>-0.32</v>
      </c>
      <c r="F708" s="277" t="str">
        <f t="shared" ref="F708:F771" si="33">IF(LEN(A708)=3,"是",IF(B708&lt;&gt;"",IF(SUM(C708:D708)&lt;&gt;0,"是","否"),"是"))</f>
        <v>是</v>
      </c>
      <c r="G708" s="155" t="str">
        <f t="shared" ref="G708:G771" si="34">IF(LEN(A708)=3,"类",IF(LEN(A708)=5,"款","项"))</f>
        <v>款</v>
      </c>
    </row>
    <row r="709" ht="36" customHeight="1" spans="1:7">
      <c r="A709" s="444">
        <v>2100716</v>
      </c>
      <c r="B709" s="310" t="s">
        <v>643</v>
      </c>
      <c r="C709" s="346">
        <v>26</v>
      </c>
      <c r="D709" s="346">
        <v>22</v>
      </c>
      <c r="E709" s="309"/>
      <c r="F709" s="277" t="str">
        <f t="shared" si="33"/>
        <v>是</v>
      </c>
      <c r="G709" s="155" t="str">
        <f t="shared" si="34"/>
        <v>项</v>
      </c>
    </row>
    <row r="710" ht="36" customHeight="1" spans="1:7">
      <c r="A710" s="444">
        <v>2100717</v>
      </c>
      <c r="B710" s="310" t="s">
        <v>644</v>
      </c>
      <c r="C710" s="346">
        <v>305</v>
      </c>
      <c r="D710" s="346">
        <v>203</v>
      </c>
      <c r="E710" s="309">
        <f t="shared" ref="E710:E771" si="35">IF(D710&gt;0,D710/C710-1,IF(C710&lt;0,-(D710/C710-1),""))</f>
        <v>-0.334</v>
      </c>
      <c r="F710" s="277" t="str">
        <f t="shared" si="33"/>
        <v>是</v>
      </c>
      <c r="G710" s="155" t="str">
        <f t="shared" si="34"/>
        <v>项</v>
      </c>
    </row>
    <row r="711" ht="36" hidden="1" customHeight="1" spans="1:7">
      <c r="A711" s="444">
        <v>2100799</v>
      </c>
      <c r="B711" s="310" t="s">
        <v>645</v>
      </c>
      <c r="C711" s="346">
        <v>0</v>
      </c>
      <c r="D711" s="346">
        <v>0</v>
      </c>
      <c r="E711" s="309" t="str">
        <f t="shared" si="35"/>
        <v/>
      </c>
      <c r="F711" s="277" t="str">
        <f t="shared" si="33"/>
        <v>否</v>
      </c>
      <c r="G711" s="155" t="str">
        <f t="shared" si="34"/>
        <v>项</v>
      </c>
    </row>
    <row r="712" ht="36" customHeight="1" spans="1:7">
      <c r="A712" s="445">
        <v>21011</v>
      </c>
      <c r="B712" s="302" t="s">
        <v>646</v>
      </c>
      <c r="C712" s="342">
        <f>SUM(C713:C716)</f>
        <v>8016</v>
      </c>
      <c r="D712" s="342">
        <f>SUM(D713:D716)</f>
        <v>7905</v>
      </c>
      <c r="E712" s="304">
        <f t="shared" si="35"/>
        <v>-0.014</v>
      </c>
      <c r="F712" s="277" t="str">
        <f t="shared" si="33"/>
        <v>是</v>
      </c>
      <c r="G712" s="155" t="str">
        <f t="shared" si="34"/>
        <v>款</v>
      </c>
    </row>
    <row r="713" ht="36" customHeight="1" spans="1:7">
      <c r="A713" s="444">
        <v>2101101</v>
      </c>
      <c r="B713" s="310" t="s">
        <v>647</v>
      </c>
      <c r="C713" s="346">
        <v>1555</v>
      </c>
      <c r="D713" s="346">
        <v>1398</v>
      </c>
      <c r="E713" s="309">
        <f t="shared" si="35"/>
        <v>-0.101</v>
      </c>
      <c r="F713" s="277" t="str">
        <f t="shared" si="33"/>
        <v>是</v>
      </c>
      <c r="G713" s="155" t="str">
        <f t="shared" si="34"/>
        <v>项</v>
      </c>
    </row>
    <row r="714" ht="36" customHeight="1" spans="1:7">
      <c r="A714" s="444">
        <v>2101102</v>
      </c>
      <c r="B714" s="310" t="s">
        <v>648</v>
      </c>
      <c r="C714" s="346">
        <v>2797</v>
      </c>
      <c r="D714" s="346">
        <v>3170</v>
      </c>
      <c r="E714" s="309">
        <f t="shared" si="35"/>
        <v>0.133</v>
      </c>
      <c r="F714" s="277" t="str">
        <f t="shared" si="33"/>
        <v>是</v>
      </c>
      <c r="G714" s="155" t="str">
        <f t="shared" si="34"/>
        <v>项</v>
      </c>
    </row>
    <row r="715" ht="36" customHeight="1" spans="1:7">
      <c r="A715" s="444">
        <v>2101103</v>
      </c>
      <c r="B715" s="310" t="s">
        <v>649</v>
      </c>
      <c r="C715" s="346">
        <v>3241</v>
      </c>
      <c r="D715" s="346">
        <v>2853</v>
      </c>
      <c r="E715" s="309">
        <f t="shared" si="35"/>
        <v>-0.12</v>
      </c>
      <c r="F715" s="277" t="str">
        <f t="shared" si="33"/>
        <v>是</v>
      </c>
      <c r="G715" s="155" t="str">
        <f t="shared" si="34"/>
        <v>项</v>
      </c>
    </row>
    <row r="716" ht="36" customHeight="1" spans="1:7">
      <c r="A716" s="444">
        <v>2101199</v>
      </c>
      <c r="B716" s="310" t="s">
        <v>650</v>
      </c>
      <c r="C716" s="346">
        <v>423</v>
      </c>
      <c r="D716" s="346">
        <v>484</v>
      </c>
      <c r="E716" s="309">
        <f t="shared" si="35"/>
        <v>0.144</v>
      </c>
      <c r="F716" s="277" t="str">
        <f t="shared" si="33"/>
        <v>是</v>
      </c>
      <c r="G716" s="155" t="str">
        <f t="shared" si="34"/>
        <v>项</v>
      </c>
    </row>
    <row r="717" ht="36" customHeight="1" spans="1:7">
      <c r="A717" s="445">
        <v>21012</v>
      </c>
      <c r="B717" s="302" t="s">
        <v>651</v>
      </c>
      <c r="C717" s="342">
        <f>SUM(C718:C720)</f>
        <v>372</v>
      </c>
      <c r="D717" s="342">
        <f>SUM(D718:D720)</f>
        <v>345</v>
      </c>
      <c r="E717" s="304">
        <f t="shared" si="35"/>
        <v>-0.073</v>
      </c>
      <c r="F717" s="277" t="str">
        <f t="shared" si="33"/>
        <v>是</v>
      </c>
      <c r="G717" s="155" t="str">
        <f t="shared" si="34"/>
        <v>款</v>
      </c>
    </row>
    <row r="718" ht="36" hidden="1" customHeight="1" spans="1:7">
      <c r="A718" s="444">
        <v>2101201</v>
      </c>
      <c r="B718" s="310" t="s">
        <v>652</v>
      </c>
      <c r="C718" s="346">
        <v>0</v>
      </c>
      <c r="D718" s="346">
        <v>0</v>
      </c>
      <c r="E718" s="309"/>
      <c r="F718" s="277" t="str">
        <f t="shared" si="33"/>
        <v>否</v>
      </c>
      <c r="G718" s="155" t="str">
        <f t="shared" si="34"/>
        <v>项</v>
      </c>
    </row>
    <row r="719" ht="36" customHeight="1" spans="1:7">
      <c r="A719" s="444">
        <v>2101202</v>
      </c>
      <c r="B719" s="310" t="s">
        <v>653</v>
      </c>
      <c r="C719" s="346">
        <v>372</v>
      </c>
      <c r="D719" s="346">
        <v>345</v>
      </c>
      <c r="E719" s="309">
        <f t="shared" si="35"/>
        <v>-0.073</v>
      </c>
      <c r="F719" s="277" t="str">
        <f t="shared" si="33"/>
        <v>是</v>
      </c>
      <c r="G719" s="155" t="str">
        <f t="shared" si="34"/>
        <v>项</v>
      </c>
    </row>
    <row r="720" ht="36" hidden="1" customHeight="1" spans="1:7">
      <c r="A720" s="444">
        <v>2101299</v>
      </c>
      <c r="B720" s="310" t="s">
        <v>654</v>
      </c>
      <c r="C720" s="346">
        <v>0</v>
      </c>
      <c r="D720" s="346">
        <v>0</v>
      </c>
      <c r="E720" s="309" t="str">
        <f t="shared" si="35"/>
        <v/>
      </c>
      <c r="F720" s="277" t="str">
        <f t="shared" si="33"/>
        <v>否</v>
      </c>
      <c r="G720" s="155" t="str">
        <f t="shared" si="34"/>
        <v>项</v>
      </c>
    </row>
    <row r="721" ht="36" customHeight="1" spans="1:7">
      <c r="A721" s="445">
        <v>21013</v>
      </c>
      <c r="B721" s="302" t="s">
        <v>655</v>
      </c>
      <c r="C721" s="342">
        <f>SUM(C722:C724)</f>
        <v>336</v>
      </c>
      <c r="D721" s="342">
        <f>SUM(D722:D724)</f>
        <v>78</v>
      </c>
      <c r="E721" s="304">
        <f t="shared" si="35"/>
        <v>-0.768</v>
      </c>
      <c r="F721" s="277" t="str">
        <f t="shared" si="33"/>
        <v>是</v>
      </c>
      <c r="G721" s="155" t="str">
        <f t="shared" si="34"/>
        <v>款</v>
      </c>
    </row>
    <row r="722" ht="36" customHeight="1" spans="1:7">
      <c r="A722" s="444">
        <v>2101301</v>
      </c>
      <c r="B722" s="310" t="s">
        <v>656</v>
      </c>
      <c r="C722" s="346">
        <v>336</v>
      </c>
      <c r="D722" s="346">
        <v>78</v>
      </c>
      <c r="E722" s="309">
        <f t="shared" si="35"/>
        <v>-0.768</v>
      </c>
      <c r="F722" s="277" t="str">
        <f t="shared" si="33"/>
        <v>是</v>
      </c>
      <c r="G722" s="155" t="str">
        <f t="shared" si="34"/>
        <v>项</v>
      </c>
    </row>
    <row r="723" ht="36" hidden="1" customHeight="1" spans="1:7">
      <c r="A723" s="444">
        <v>2101302</v>
      </c>
      <c r="B723" s="310" t="s">
        <v>657</v>
      </c>
      <c r="C723" s="346">
        <v>0</v>
      </c>
      <c r="D723" s="346">
        <v>0</v>
      </c>
      <c r="E723" s="309" t="str">
        <f t="shared" si="35"/>
        <v/>
      </c>
      <c r="F723" s="277" t="str">
        <f t="shared" si="33"/>
        <v>否</v>
      </c>
      <c r="G723" s="155" t="str">
        <f t="shared" si="34"/>
        <v>项</v>
      </c>
    </row>
    <row r="724" ht="36" hidden="1" customHeight="1" spans="1:7">
      <c r="A724" s="444">
        <v>2101399</v>
      </c>
      <c r="B724" s="310" t="s">
        <v>658</v>
      </c>
      <c r="C724" s="346">
        <v>0</v>
      </c>
      <c r="D724" s="346">
        <v>0</v>
      </c>
      <c r="E724" s="309" t="str">
        <f t="shared" si="35"/>
        <v/>
      </c>
      <c r="F724" s="277" t="str">
        <f t="shared" si="33"/>
        <v>否</v>
      </c>
      <c r="G724" s="155" t="str">
        <f t="shared" si="34"/>
        <v>项</v>
      </c>
    </row>
    <row r="725" ht="36" customHeight="1" spans="1:7">
      <c r="A725" s="445">
        <v>21014</v>
      </c>
      <c r="B725" s="302" t="s">
        <v>659</v>
      </c>
      <c r="C725" s="342">
        <f>SUM(C726:C727)</f>
        <v>66</v>
      </c>
      <c r="D725" s="342">
        <f>SUM(D726:D727)</f>
        <v>32</v>
      </c>
      <c r="E725" s="304">
        <f t="shared" si="35"/>
        <v>-0.515</v>
      </c>
      <c r="F725" s="277" t="str">
        <f t="shared" si="33"/>
        <v>是</v>
      </c>
      <c r="G725" s="155" t="str">
        <f t="shared" si="34"/>
        <v>款</v>
      </c>
    </row>
    <row r="726" ht="36" customHeight="1" spans="1:7">
      <c r="A726" s="444">
        <v>2101401</v>
      </c>
      <c r="B726" s="310" t="s">
        <v>660</v>
      </c>
      <c r="C726" s="346">
        <v>66</v>
      </c>
      <c r="D726" s="346">
        <v>32</v>
      </c>
      <c r="E726" s="309">
        <f t="shared" si="35"/>
        <v>-0.515</v>
      </c>
      <c r="F726" s="277" t="str">
        <f t="shared" si="33"/>
        <v>是</v>
      </c>
      <c r="G726" s="155" t="str">
        <f t="shared" si="34"/>
        <v>项</v>
      </c>
    </row>
    <row r="727" ht="36" hidden="1" customHeight="1" spans="1:7">
      <c r="A727" s="444">
        <v>2101499</v>
      </c>
      <c r="B727" s="310" t="s">
        <v>661</v>
      </c>
      <c r="C727" s="346">
        <v>0</v>
      </c>
      <c r="D727" s="346">
        <v>0</v>
      </c>
      <c r="E727" s="309" t="str">
        <f t="shared" si="35"/>
        <v/>
      </c>
      <c r="F727" s="277" t="str">
        <f t="shared" si="33"/>
        <v>否</v>
      </c>
      <c r="G727" s="155" t="str">
        <f t="shared" si="34"/>
        <v>项</v>
      </c>
    </row>
    <row r="728" ht="36" hidden="1" customHeight="1" spans="1:7">
      <c r="A728" s="445">
        <v>21015</v>
      </c>
      <c r="B728" s="302" t="s">
        <v>662</v>
      </c>
      <c r="C728" s="342">
        <f>SUM(C729:C736)</f>
        <v>0</v>
      </c>
      <c r="D728" s="342">
        <f>SUM(D729:D736)</f>
        <v>0</v>
      </c>
      <c r="E728" s="304" t="str">
        <f t="shared" si="35"/>
        <v/>
      </c>
      <c r="F728" s="277" t="str">
        <f t="shared" si="33"/>
        <v>否</v>
      </c>
      <c r="G728" s="155" t="str">
        <f t="shared" si="34"/>
        <v>款</v>
      </c>
    </row>
    <row r="729" ht="36" hidden="1" customHeight="1" spans="1:7">
      <c r="A729" s="444">
        <v>2101501</v>
      </c>
      <c r="B729" s="310" t="s">
        <v>137</v>
      </c>
      <c r="C729" s="346">
        <v>0</v>
      </c>
      <c r="D729" s="346">
        <v>0</v>
      </c>
      <c r="E729" s="309" t="str">
        <f t="shared" si="35"/>
        <v/>
      </c>
      <c r="F729" s="277" t="str">
        <f t="shared" si="33"/>
        <v>否</v>
      </c>
      <c r="G729" s="155" t="str">
        <f t="shared" si="34"/>
        <v>项</v>
      </c>
    </row>
    <row r="730" ht="36" hidden="1" customHeight="1" spans="1:7">
      <c r="A730" s="444">
        <v>2101502</v>
      </c>
      <c r="B730" s="310" t="s">
        <v>138</v>
      </c>
      <c r="C730" s="346">
        <v>0</v>
      </c>
      <c r="D730" s="346">
        <v>0</v>
      </c>
      <c r="E730" s="309" t="str">
        <f t="shared" si="35"/>
        <v/>
      </c>
      <c r="F730" s="277" t="str">
        <f t="shared" si="33"/>
        <v>否</v>
      </c>
      <c r="G730" s="155" t="str">
        <f t="shared" si="34"/>
        <v>项</v>
      </c>
    </row>
    <row r="731" ht="36" hidden="1" customHeight="1" spans="1:7">
      <c r="A731" s="444">
        <v>2101503</v>
      </c>
      <c r="B731" s="310" t="s">
        <v>139</v>
      </c>
      <c r="C731" s="346">
        <v>0</v>
      </c>
      <c r="D731" s="346">
        <v>0</v>
      </c>
      <c r="E731" s="309" t="str">
        <f t="shared" si="35"/>
        <v/>
      </c>
      <c r="F731" s="277" t="str">
        <f t="shared" si="33"/>
        <v>否</v>
      </c>
      <c r="G731" s="155" t="str">
        <f t="shared" si="34"/>
        <v>项</v>
      </c>
    </row>
    <row r="732" ht="36" hidden="1" customHeight="1" spans="1:7">
      <c r="A732" s="444">
        <v>2101504</v>
      </c>
      <c r="B732" s="310" t="s">
        <v>178</v>
      </c>
      <c r="C732" s="346">
        <v>0</v>
      </c>
      <c r="D732" s="346">
        <v>0</v>
      </c>
      <c r="E732" s="309" t="str">
        <f t="shared" si="35"/>
        <v/>
      </c>
      <c r="F732" s="277" t="str">
        <f t="shared" si="33"/>
        <v>否</v>
      </c>
      <c r="G732" s="155" t="str">
        <f t="shared" si="34"/>
        <v>项</v>
      </c>
    </row>
    <row r="733" ht="36" hidden="1" customHeight="1" spans="1:7">
      <c r="A733" s="444">
        <v>2101505</v>
      </c>
      <c r="B733" s="310" t="s">
        <v>663</v>
      </c>
      <c r="C733" s="346">
        <v>0</v>
      </c>
      <c r="D733" s="346">
        <v>0</v>
      </c>
      <c r="E733" s="309" t="str">
        <f t="shared" si="35"/>
        <v/>
      </c>
      <c r="F733" s="277" t="str">
        <f t="shared" si="33"/>
        <v>否</v>
      </c>
      <c r="G733" s="155" t="str">
        <f t="shared" si="34"/>
        <v>项</v>
      </c>
    </row>
    <row r="734" ht="36" hidden="1" customHeight="1" spans="1:7">
      <c r="A734" s="444">
        <v>2101506</v>
      </c>
      <c r="B734" s="310" t="s">
        <v>664</v>
      </c>
      <c r="C734" s="346">
        <v>0</v>
      </c>
      <c r="D734" s="346">
        <v>0</v>
      </c>
      <c r="E734" s="309" t="str">
        <f t="shared" si="35"/>
        <v/>
      </c>
      <c r="F734" s="277" t="str">
        <f t="shared" si="33"/>
        <v>否</v>
      </c>
      <c r="G734" s="155" t="str">
        <f t="shared" si="34"/>
        <v>项</v>
      </c>
    </row>
    <row r="735" ht="36" hidden="1" customHeight="1" spans="1:7">
      <c r="A735" s="444">
        <v>2101550</v>
      </c>
      <c r="B735" s="310" t="s">
        <v>146</v>
      </c>
      <c r="C735" s="346">
        <v>0</v>
      </c>
      <c r="D735" s="346">
        <v>0</v>
      </c>
      <c r="E735" s="309" t="str">
        <f t="shared" si="35"/>
        <v/>
      </c>
      <c r="F735" s="277" t="str">
        <f t="shared" si="33"/>
        <v>否</v>
      </c>
      <c r="G735" s="155" t="str">
        <f t="shared" si="34"/>
        <v>项</v>
      </c>
    </row>
    <row r="736" ht="36" hidden="1" customHeight="1" spans="1:7">
      <c r="A736" s="444">
        <v>2101599</v>
      </c>
      <c r="B736" s="310" t="s">
        <v>665</v>
      </c>
      <c r="C736" s="346">
        <v>0</v>
      </c>
      <c r="D736" s="346">
        <v>0</v>
      </c>
      <c r="E736" s="309" t="str">
        <f t="shared" si="35"/>
        <v/>
      </c>
      <c r="F736" s="277" t="str">
        <f t="shared" si="33"/>
        <v>否</v>
      </c>
      <c r="G736" s="155" t="str">
        <f t="shared" si="34"/>
        <v>项</v>
      </c>
    </row>
    <row r="737" ht="36" customHeight="1" spans="1:7">
      <c r="A737" s="445">
        <v>21016</v>
      </c>
      <c r="B737" s="302" t="s">
        <v>666</v>
      </c>
      <c r="C737" s="342">
        <f>C738</f>
        <v>13</v>
      </c>
      <c r="D737" s="342"/>
      <c r="E737" s="304" t="str">
        <f t="shared" si="35"/>
        <v/>
      </c>
      <c r="F737" s="277" t="str">
        <f t="shared" si="33"/>
        <v>是</v>
      </c>
      <c r="G737" s="155" t="str">
        <f t="shared" si="34"/>
        <v>款</v>
      </c>
    </row>
    <row r="738" ht="36" customHeight="1" spans="1:7">
      <c r="A738" s="444">
        <v>2101601</v>
      </c>
      <c r="B738" s="310" t="s">
        <v>667</v>
      </c>
      <c r="C738" s="346">
        <v>13</v>
      </c>
      <c r="D738" s="346">
        <v>0</v>
      </c>
      <c r="E738" s="309" t="str">
        <f t="shared" si="35"/>
        <v/>
      </c>
      <c r="F738" s="277" t="str">
        <f t="shared" si="33"/>
        <v>是</v>
      </c>
      <c r="G738" s="155" t="str">
        <f t="shared" si="34"/>
        <v>项</v>
      </c>
    </row>
    <row r="739" ht="36" hidden="1" customHeight="1" spans="1:7">
      <c r="A739" s="445">
        <v>21099</v>
      </c>
      <c r="B739" s="302" t="s">
        <v>668</v>
      </c>
      <c r="C739" s="342">
        <f>C740</f>
        <v>0</v>
      </c>
      <c r="D739" s="342"/>
      <c r="E739" s="304" t="str">
        <f t="shared" si="35"/>
        <v/>
      </c>
      <c r="F739" s="277" t="str">
        <f t="shared" si="33"/>
        <v>否</v>
      </c>
      <c r="G739" s="155" t="str">
        <f t="shared" si="34"/>
        <v>款</v>
      </c>
    </row>
    <row r="740" ht="36" hidden="1" customHeight="1" spans="1:7">
      <c r="A740" s="448">
        <v>2109999</v>
      </c>
      <c r="B740" s="310" t="s">
        <v>669</v>
      </c>
      <c r="C740" s="346">
        <v>0</v>
      </c>
      <c r="D740" s="346">
        <v>0</v>
      </c>
      <c r="E740" s="309" t="str">
        <f t="shared" si="35"/>
        <v/>
      </c>
      <c r="F740" s="277" t="str">
        <f t="shared" si="33"/>
        <v>否</v>
      </c>
      <c r="G740" s="155" t="str">
        <f t="shared" si="34"/>
        <v>项</v>
      </c>
    </row>
    <row r="741" ht="36" hidden="1" customHeight="1" spans="1:7">
      <c r="A741" s="449" t="s">
        <v>670</v>
      </c>
      <c r="B741" s="450" t="s">
        <v>277</v>
      </c>
      <c r="C741" s="346">
        <v>0</v>
      </c>
      <c r="D741" s="346">
        <v>0</v>
      </c>
      <c r="E741" s="304" t="str">
        <f t="shared" si="35"/>
        <v/>
      </c>
      <c r="F741" s="277" t="str">
        <f t="shared" si="33"/>
        <v>否</v>
      </c>
      <c r="G741" s="155" t="str">
        <f t="shared" si="34"/>
        <v>项</v>
      </c>
    </row>
    <row r="742" ht="36" hidden="1" customHeight="1" spans="1:7">
      <c r="A742" s="449" t="s">
        <v>671</v>
      </c>
      <c r="B742" s="450" t="s">
        <v>353</v>
      </c>
      <c r="C742" s="346">
        <v>0</v>
      </c>
      <c r="D742" s="346">
        <v>0</v>
      </c>
      <c r="E742" s="304" t="str">
        <f t="shared" si="35"/>
        <v/>
      </c>
      <c r="F742" s="277" t="str">
        <f t="shared" si="33"/>
        <v>否</v>
      </c>
      <c r="G742" s="155" t="str">
        <f t="shared" si="34"/>
        <v>项</v>
      </c>
    </row>
    <row r="743" ht="36" customHeight="1" spans="1:7">
      <c r="A743" s="445">
        <v>211</v>
      </c>
      <c r="B743" s="302" t="s">
        <v>87</v>
      </c>
      <c r="C743" s="342">
        <f>C744+C754+C758+C767+C772+C779+C785+C788+C791+C793+C795+C801+C803+C805+C820</f>
        <v>2467</v>
      </c>
      <c r="D743" s="342">
        <f>D744+D754+D758+D767+D772+D779+D785+D788+D791+D793+D795+D801+D803+D805+D820</f>
        <v>0</v>
      </c>
      <c r="E743" s="304" t="str">
        <f t="shared" si="35"/>
        <v/>
      </c>
      <c r="F743" s="277" t="str">
        <f t="shared" si="33"/>
        <v>是</v>
      </c>
      <c r="G743" s="155" t="str">
        <f t="shared" si="34"/>
        <v>类</v>
      </c>
    </row>
    <row r="744" ht="36" hidden="1" customHeight="1" spans="1:7">
      <c r="A744" s="445">
        <v>21101</v>
      </c>
      <c r="B744" s="302" t="s">
        <v>672</v>
      </c>
      <c r="C744" s="342">
        <f>SUM(C745:C753)</f>
        <v>0</v>
      </c>
      <c r="D744" s="342"/>
      <c r="E744" s="304" t="str">
        <f t="shared" si="35"/>
        <v/>
      </c>
      <c r="F744" s="277" t="str">
        <f t="shared" si="33"/>
        <v>否</v>
      </c>
      <c r="G744" s="155" t="str">
        <f t="shared" si="34"/>
        <v>款</v>
      </c>
    </row>
    <row r="745" ht="36" hidden="1" customHeight="1" spans="1:7">
      <c r="A745" s="444">
        <v>2110101</v>
      </c>
      <c r="B745" s="310" t="s">
        <v>137</v>
      </c>
      <c r="C745" s="346">
        <v>0</v>
      </c>
      <c r="D745" s="346">
        <v>0</v>
      </c>
      <c r="E745" s="309" t="str">
        <f t="shared" si="35"/>
        <v/>
      </c>
      <c r="F745" s="277" t="str">
        <f t="shared" si="33"/>
        <v>否</v>
      </c>
      <c r="G745" s="155" t="str">
        <f t="shared" si="34"/>
        <v>项</v>
      </c>
    </row>
    <row r="746" ht="36" hidden="1" customHeight="1" spans="1:7">
      <c r="A746" s="444">
        <v>2110102</v>
      </c>
      <c r="B746" s="310" t="s">
        <v>138</v>
      </c>
      <c r="C746" s="346">
        <v>0</v>
      </c>
      <c r="D746" s="346">
        <v>0</v>
      </c>
      <c r="E746" s="309" t="str">
        <f t="shared" si="35"/>
        <v/>
      </c>
      <c r="F746" s="277" t="str">
        <f t="shared" si="33"/>
        <v>否</v>
      </c>
      <c r="G746" s="155" t="str">
        <f t="shared" si="34"/>
        <v>项</v>
      </c>
    </row>
    <row r="747" ht="36" hidden="1" customHeight="1" spans="1:7">
      <c r="A747" s="444">
        <v>2110103</v>
      </c>
      <c r="B747" s="310" t="s">
        <v>139</v>
      </c>
      <c r="C747" s="346">
        <v>0</v>
      </c>
      <c r="D747" s="346">
        <v>0</v>
      </c>
      <c r="E747" s="309" t="str">
        <f t="shared" si="35"/>
        <v/>
      </c>
      <c r="F747" s="277" t="str">
        <f t="shared" si="33"/>
        <v>否</v>
      </c>
      <c r="G747" s="155" t="str">
        <f t="shared" si="34"/>
        <v>项</v>
      </c>
    </row>
    <row r="748" ht="36" hidden="1" customHeight="1" spans="1:7">
      <c r="A748" s="444">
        <v>2110104</v>
      </c>
      <c r="B748" s="310" t="s">
        <v>673</v>
      </c>
      <c r="C748" s="346">
        <v>0</v>
      </c>
      <c r="D748" s="346">
        <v>0</v>
      </c>
      <c r="E748" s="309" t="str">
        <f t="shared" si="35"/>
        <v/>
      </c>
      <c r="F748" s="277" t="str">
        <f t="shared" si="33"/>
        <v>否</v>
      </c>
      <c r="G748" s="155" t="str">
        <f t="shared" si="34"/>
        <v>项</v>
      </c>
    </row>
    <row r="749" ht="36" hidden="1" customHeight="1" spans="1:7">
      <c r="A749" s="444">
        <v>2110105</v>
      </c>
      <c r="B749" s="310" t="s">
        <v>674</v>
      </c>
      <c r="C749" s="346">
        <v>0</v>
      </c>
      <c r="D749" s="346">
        <v>0</v>
      </c>
      <c r="E749" s="309" t="str">
        <f t="shared" si="35"/>
        <v/>
      </c>
      <c r="F749" s="277" t="str">
        <f t="shared" si="33"/>
        <v>否</v>
      </c>
      <c r="G749" s="155" t="str">
        <f t="shared" si="34"/>
        <v>项</v>
      </c>
    </row>
    <row r="750" ht="36" hidden="1" customHeight="1" spans="1:7">
      <c r="A750" s="444">
        <v>2110106</v>
      </c>
      <c r="B750" s="310" t="s">
        <v>675</v>
      </c>
      <c r="C750" s="346">
        <v>0</v>
      </c>
      <c r="D750" s="346">
        <v>0</v>
      </c>
      <c r="E750" s="309" t="str">
        <f t="shared" si="35"/>
        <v/>
      </c>
      <c r="F750" s="277" t="str">
        <f t="shared" si="33"/>
        <v>否</v>
      </c>
      <c r="G750" s="155" t="str">
        <f t="shared" si="34"/>
        <v>项</v>
      </c>
    </row>
    <row r="751" ht="36" hidden="1" customHeight="1" spans="1:7">
      <c r="A751" s="444">
        <v>2110107</v>
      </c>
      <c r="B751" s="310" t="s">
        <v>676</v>
      </c>
      <c r="C751" s="346">
        <v>0</v>
      </c>
      <c r="D751" s="346">
        <v>0</v>
      </c>
      <c r="E751" s="309" t="str">
        <f t="shared" si="35"/>
        <v/>
      </c>
      <c r="F751" s="277" t="str">
        <f t="shared" si="33"/>
        <v>否</v>
      </c>
      <c r="G751" s="155" t="str">
        <f t="shared" si="34"/>
        <v>项</v>
      </c>
    </row>
    <row r="752" ht="36" hidden="1" customHeight="1" spans="1:7">
      <c r="A752" s="444">
        <v>2110108</v>
      </c>
      <c r="B752" s="310" t="s">
        <v>677</v>
      </c>
      <c r="C752" s="346">
        <v>0</v>
      </c>
      <c r="D752" s="346">
        <v>0</v>
      </c>
      <c r="E752" s="309" t="str">
        <f t="shared" si="35"/>
        <v/>
      </c>
      <c r="F752" s="277" t="str">
        <f t="shared" si="33"/>
        <v>否</v>
      </c>
      <c r="G752" s="155" t="str">
        <f t="shared" si="34"/>
        <v>项</v>
      </c>
    </row>
    <row r="753" ht="36" hidden="1" customHeight="1" spans="1:7">
      <c r="A753" s="444">
        <v>2110199</v>
      </c>
      <c r="B753" s="310" t="s">
        <v>678</v>
      </c>
      <c r="C753" s="346">
        <v>0</v>
      </c>
      <c r="D753" s="346">
        <v>0</v>
      </c>
      <c r="E753" s="309" t="str">
        <f t="shared" si="35"/>
        <v/>
      </c>
      <c r="F753" s="277" t="str">
        <f t="shared" si="33"/>
        <v>否</v>
      </c>
      <c r="G753" s="155" t="str">
        <f t="shared" si="34"/>
        <v>项</v>
      </c>
    </row>
    <row r="754" ht="36" hidden="1" customHeight="1" spans="1:7">
      <c r="A754" s="445">
        <v>21102</v>
      </c>
      <c r="B754" s="302" t="s">
        <v>679</v>
      </c>
      <c r="C754" s="342">
        <f>SUM(C755:C757)</f>
        <v>0</v>
      </c>
      <c r="D754" s="342">
        <f>SUM(D755:D757)</f>
        <v>0</v>
      </c>
      <c r="E754" s="304" t="str">
        <f t="shared" si="35"/>
        <v/>
      </c>
      <c r="F754" s="277" t="str">
        <f t="shared" si="33"/>
        <v>否</v>
      </c>
      <c r="G754" s="155" t="str">
        <f t="shared" si="34"/>
        <v>款</v>
      </c>
    </row>
    <row r="755" ht="36" hidden="1" customHeight="1" spans="1:7">
      <c r="A755" s="444">
        <v>2110203</v>
      </c>
      <c r="B755" s="310" t="s">
        <v>680</v>
      </c>
      <c r="C755" s="346">
        <v>0</v>
      </c>
      <c r="D755" s="346">
        <v>0</v>
      </c>
      <c r="E755" s="309" t="str">
        <f t="shared" si="35"/>
        <v/>
      </c>
      <c r="F755" s="277" t="str">
        <f t="shared" si="33"/>
        <v>否</v>
      </c>
      <c r="G755" s="155" t="str">
        <f t="shared" si="34"/>
        <v>项</v>
      </c>
    </row>
    <row r="756" ht="36" hidden="1" customHeight="1" spans="1:7">
      <c r="A756" s="444">
        <v>2110204</v>
      </c>
      <c r="B756" s="310" t="s">
        <v>681</v>
      </c>
      <c r="C756" s="346">
        <v>0</v>
      </c>
      <c r="D756" s="346">
        <v>0</v>
      </c>
      <c r="E756" s="309" t="str">
        <f t="shared" si="35"/>
        <v/>
      </c>
      <c r="F756" s="277" t="str">
        <f t="shared" si="33"/>
        <v>否</v>
      </c>
      <c r="G756" s="155" t="str">
        <f t="shared" si="34"/>
        <v>项</v>
      </c>
    </row>
    <row r="757" ht="36" hidden="1" customHeight="1" spans="1:7">
      <c r="A757" s="444">
        <v>2110299</v>
      </c>
      <c r="B757" s="310" t="s">
        <v>682</v>
      </c>
      <c r="C757" s="346">
        <v>0</v>
      </c>
      <c r="D757" s="346">
        <v>0</v>
      </c>
      <c r="E757" s="309" t="str">
        <f t="shared" si="35"/>
        <v/>
      </c>
      <c r="F757" s="277" t="str">
        <f t="shared" si="33"/>
        <v>否</v>
      </c>
      <c r="G757" s="155" t="str">
        <f t="shared" si="34"/>
        <v>项</v>
      </c>
    </row>
    <row r="758" ht="36" customHeight="1" spans="1:7">
      <c r="A758" s="445">
        <v>21103</v>
      </c>
      <c r="B758" s="302" t="s">
        <v>683</v>
      </c>
      <c r="C758" s="342">
        <f>SUM(C759:C766)</f>
        <v>1067</v>
      </c>
      <c r="D758" s="342">
        <f>SUM(D759:D766)</f>
        <v>0</v>
      </c>
      <c r="E758" s="304" t="str">
        <f t="shared" si="35"/>
        <v/>
      </c>
      <c r="F758" s="277" t="str">
        <f t="shared" si="33"/>
        <v>是</v>
      </c>
      <c r="G758" s="155" t="str">
        <f t="shared" si="34"/>
        <v>款</v>
      </c>
    </row>
    <row r="759" ht="36" hidden="1" customHeight="1" spans="1:7">
      <c r="A759" s="444">
        <v>2110301</v>
      </c>
      <c r="B759" s="310" t="s">
        <v>684</v>
      </c>
      <c r="C759" s="346">
        <v>0</v>
      </c>
      <c r="D759" s="346">
        <v>0</v>
      </c>
      <c r="E759" s="309"/>
      <c r="F759" s="277" t="str">
        <f t="shared" si="33"/>
        <v>否</v>
      </c>
      <c r="G759" s="155" t="str">
        <f t="shared" si="34"/>
        <v>项</v>
      </c>
    </row>
    <row r="760" ht="36" customHeight="1" spans="1:7">
      <c r="A760" s="444">
        <v>2110302</v>
      </c>
      <c r="B760" s="310" t="s">
        <v>685</v>
      </c>
      <c r="C760" s="346">
        <v>1067</v>
      </c>
      <c r="D760" s="346">
        <v>0</v>
      </c>
      <c r="E760" s="309" t="str">
        <f t="shared" si="35"/>
        <v/>
      </c>
      <c r="F760" s="277" t="str">
        <f t="shared" si="33"/>
        <v>是</v>
      </c>
      <c r="G760" s="155" t="str">
        <f t="shared" si="34"/>
        <v>项</v>
      </c>
    </row>
    <row r="761" ht="36" hidden="1" customHeight="1" spans="1:7">
      <c r="A761" s="444">
        <v>2110303</v>
      </c>
      <c r="B761" s="310" t="s">
        <v>686</v>
      </c>
      <c r="C761" s="346">
        <v>0</v>
      </c>
      <c r="D761" s="346">
        <v>0</v>
      </c>
      <c r="E761" s="309" t="str">
        <f t="shared" si="35"/>
        <v/>
      </c>
      <c r="F761" s="277" t="str">
        <f t="shared" si="33"/>
        <v>否</v>
      </c>
      <c r="G761" s="155" t="str">
        <f t="shared" si="34"/>
        <v>项</v>
      </c>
    </row>
    <row r="762" ht="36" hidden="1" customHeight="1" spans="1:7">
      <c r="A762" s="444">
        <v>2110304</v>
      </c>
      <c r="B762" s="310" t="s">
        <v>687</v>
      </c>
      <c r="C762" s="346">
        <v>0</v>
      </c>
      <c r="D762" s="346">
        <v>0</v>
      </c>
      <c r="E762" s="309" t="str">
        <f t="shared" si="35"/>
        <v/>
      </c>
      <c r="F762" s="277" t="str">
        <f t="shared" si="33"/>
        <v>否</v>
      </c>
      <c r="G762" s="155" t="str">
        <f t="shared" si="34"/>
        <v>项</v>
      </c>
    </row>
    <row r="763" ht="36" hidden="1" customHeight="1" spans="1:7">
      <c r="A763" s="444">
        <v>2110305</v>
      </c>
      <c r="B763" s="310" t="s">
        <v>688</v>
      </c>
      <c r="C763" s="346">
        <v>0</v>
      </c>
      <c r="D763" s="346">
        <v>0</v>
      </c>
      <c r="E763" s="309" t="str">
        <f t="shared" si="35"/>
        <v/>
      </c>
      <c r="F763" s="277" t="str">
        <f t="shared" si="33"/>
        <v>否</v>
      </c>
      <c r="G763" s="155" t="str">
        <f t="shared" si="34"/>
        <v>项</v>
      </c>
    </row>
    <row r="764" ht="36" hidden="1" customHeight="1" spans="1:7">
      <c r="A764" s="444">
        <v>2110306</v>
      </c>
      <c r="B764" s="310" t="s">
        <v>689</v>
      </c>
      <c r="C764" s="346">
        <v>0</v>
      </c>
      <c r="D764" s="346">
        <v>0</v>
      </c>
      <c r="E764" s="309"/>
      <c r="F764" s="277" t="str">
        <f t="shared" si="33"/>
        <v>否</v>
      </c>
      <c r="G764" s="155" t="str">
        <f t="shared" si="34"/>
        <v>项</v>
      </c>
    </row>
    <row r="765" ht="36" hidden="1" customHeight="1" spans="1:7">
      <c r="A765" s="452">
        <v>2110307</v>
      </c>
      <c r="B765" s="310" t="s">
        <v>690</v>
      </c>
      <c r="C765" s="346">
        <v>0</v>
      </c>
      <c r="D765" s="346">
        <v>0</v>
      </c>
      <c r="E765" s="309"/>
      <c r="F765" s="277" t="str">
        <f t="shared" si="33"/>
        <v>否</v>
      </c>
      <c r="G765" s="155" t="str">
        <f t="shared" si="34"/>
        <v>项</v>
      </c>
    </row>
    <row r="766" ht="36" hidden="1" customHeight="1" spans="1:7">
      <c r="A766" s="444">
        <v>2110399</v>
      </c>
      <c r="B766" s="310" t="s">
        <v>691</v>
      </c>
      <c r="C766" s="346">
        <v>0</v>
      </c>
      <c r="D766" s="346">
        <v>0</v>
      </c>
      <c r="E766" s="309" t="str">
        <f t="shared" si="35"/>
        <v/>
      </c>
      <c r="F766" s="277" t="str">
        <f t="shared" si="33"/>
        <v>否</v>
      </c>
      <c r="G766" s="155" t="str">
        <f t="shared" si="34"/>
        <v>项</v>
      </c>
    </row>
    <row r="767" ht="36" customHeight="1" spans="1:7">
      <c r="A767" s="445">
        <v>21104</v>
      </c>
      <c r="B767" s="302" t="s">
        <v>692</v>
      </c>
      <c r="C767" s="342">
        <f>SUM(C768:C771)</f>
        <v>600</v>
      </c>
      <c r="D767" s="342">
        <f>SUM(D768:D771)</f>
        <v>0</v>
      </c>
      <c r="E767" s="304" t="str">
        <f t="shared" si="35"/>
        <v/>
      </c>
      <c r="F767" s="277" t="str">
        <f t="shared" si="33"/>
        <v>是</v>
      </c>
      <c r="G767" s="155" t="str">
        <f t="shared" si="34"/>
        <v>款</v>
      </c>
    </row>
    <row r="768" ht="36" hidden="1" customHeight="1" spans="1:7">
      <c r="A768" s="444">
        <v>2110401</v>
      </c>
      <c r="B768" s="310" t="s">
        <v>693</v>
      </c>
      <c r="C768" s="346">
        <v>0</v>
      </c>
      <c r="D768" s="346">
        <v>0</v>
      </c>
      <c r="E768" s="309" t="str">
        <f t="shared" si="35"/>
        <v/>
      </c>
      <c r="F768" s="277" t="str">
        <f t="shared" si="33"/>
        <v>否</v>
      </c>
      <c r="G768" s="155" t="str">
        <f t="shared" si="34"/>
        <v>项</v>
      </c>
    </row>
    <row r="769" ht="36" customHeight="1" spans="1:7">
      <c r="A769" s="444">
        <v>2110402</v>
      </c>
      <c r="B769" s="310" t="s">
        <v>694</v>
      </c>
      <c r="C769" s="346">
        <v>600</v>
      </c>
      <c r="D769" s="346">
        <v>0</v>
      </c>
      <c r="E769" s="309"/>
      <c r="F769" s="277" t="str">
        <f t="shared" si="33"/>
        <v>是</v>
      </c>
      <c r="G769" s="155" t="str">
        <f t="shared" si="34"/>
        <v>项</v>
      </c>
    </row>
    <row r="770" ht="36" hidden="1" customHeight="1" spans="1:7">
      <c r="A770" s="444">
        <v>2110404</v>
      </c>
      <c r="B770" s="310" t="s">
        <v>695</v>
      </c>
      <c r="C770" s="346">
        <v>0</v>
      </c>
      <c r="D770" s="346">
        <v>0</v>
      </c>
      <c r="E770" s="309"/>
      <c r="F770" s="277" t="str">
        <f t="shared" si="33"/>
        <v>否</v>
      </c>
      <c r="G770" s="155" t="str">
        <f t="shared" si="34"/>
        <v>项</v>
      </c>
    </row>
    <row r="771" ht="36" hidden="1" customHeight="1" spans="1:7">
      <c r="A771" s="444">
        <v>2110499</v>
      </c>
      <c r="B771" s="310" t="s">
        <v>696</v>
      </c>
      <c r="C771" s="346">
        <v>0</v>
      </c>
      <c r="D771" s="346">
        <v>0</v>
      </c>
      <c r="E771" s="309" t="str">
        <f t="shared" si="35"/>
        <v/>
      </c>
      <c r="F771" s="277" t="str">
        <f t="shared" si="33"/>
        <v>否</v>
      </c>
      <c r="G771" s="155" t="str">
        <f t="shared" si="34"/>
        <v>项</v>
      </c>
    </row>
    <row r="772" ht="36" hidden="1" customHeight="1" spans="1:7">
      <c r="A772" s="445">
        <v>21105</v>
      </c>
      <c r="B772" s="302" t="s">
        <v>697</v>
      </c>
      <c r="C772" s="342">
        <f>SUM(C773:C778)</f>
        <v>0</v>
      </c>
      <c r="D772" s="342">
        <f>SUM(D773:D778)</f>
        <v>0</v>
      </c>
      <c r="E772" s="304"/>
      <c r="F772" s="277" t="str">
        <f t="shared" ref="F772:F835" si="36">IF(LEN(A772)=3,"是",IF(B772&lt;&gt;"",IF(SUM(C772:D772)&lt;&gt;0,"是","否"),"是"))</f>
        <v>否</v>
      </c>
      <c r="G772" s="155" t="str">
        <f t="shared" ref="G772:G835" si="37">IF(LEN(A772)=3,"类",IF(LEN(A772)=5,"款","项"))</f>
        <v>款</v>
      </c>
    </row>
    <row r="773" ht="36" hidden="1" customHeight="1" spans="1:7">
      <c r="A773" s="444">
        <v>2110501</v>
      </c>
      <c r="B773" s="310" t="s">
        <v>698</v>
      </c>
      <c r="C773" s="346">
        <v>0</v>
      </c>
      <c r="D773" s="346">
        <v>0</v>
      </c>
      <c r="E773" s="309"/>
      <c r="F773" s="277" t="str">
        <f t="shared" si="36"/>
        <v>否</v>
      </c>
      <c r="G773" s="155" t="str">
        <f t="shared" si="37"/>
        <v>项</v>
      </c>
    </row>
    <row r="774" ht="36" hidden="1" customHeight="1" spans="1:7">
      <c r="A774" s="444">
        <v>2110502</v>
      </c>
      <c r="B774" s="310" t="s">
        <v>699</v>
      </c>
      <c r="C774" s="346">
        <v>0</v>
      </c>
      <c r="D774" s="346">
        <v>0</v>
      </c>
      <c r="E774" s="309" t="str">
        <f t="shared" ref="E774:E836" si="38">IF(D774&gt;0,D774/C774-1,IF(C774&lt;0,-(D774/C774-1),""))</f>
        <v/>
      </c>
      <c r="F774" s="277" t="str">
        <f t="shared" si="36"/>
        <v>否</v>
      </c>
      <c r="G774" s="155" t="str">
        <f t="shared" si="37"/>
        <v>项</v>
      </c>
    </row>
    <row r="775" ht="36" hidden="1" customHeight="1" spans="1:7">
      <c r="A775" s="444">
        <v>2110503</v>
      </c>
      <c r="B775" s="310" t="s">
        <v>700</v>
      </c>
      <c r="C775" s="346">
        <v>0</v>
      </c>
      <c r="D775" s="346">
        <v>0</v>
      </c>
      <c r="E775" s="309" t="str">
        <f t="shared" si="38"/>
        <v/>
      </c>
      <c r="F775" s="277" t="str">
        <f t="shared" si="36"/>
        <v>否</v>
      </c>
      <c r="G775" s="155" t="str">
        <f t="shared" si="37"/>
        <v>项</v>
      </c>
    </row>
    <row r="776" ht="36" hidden="1" customHeight="1" spans="1:7">
      <c r="A776" s="444">
        <v>2110506</v>
      </c>
      <c r="B776" s="310" t="s">
        <v>701</v>
      </c>
      <c r="C776" s="346">
        <v>0</v>
      </c>
      <c r="D776" s="346">
        <v>0</v>
      </c>
      <c r="E776" s="309" t="str">
        <f t="shared" si="38"/>
        <v/>
      </c>
      <c r="F776" s="277" t="str">
        <f t="shared" si="36"/>
        <v>否</v>
      </c>
      <c r="G776" s="155" t="str">
        <f t="shared" si="37"/>
        <v>项</v>
      </c>
    </row>
    <row r="777" ht="36" hidden="1" customHeight="1" spans="1:7">
      <c r="A777" s="444">
        <v>2110507</v>
      </c>
      <c r="B777" s="310" t="s">
        <v>702</v>
      </c>
      <c r="C777" s="346">
        <v>0</v>
      </c>
      <c r="D777" s="346">
        <v>0</v>
      </c>
      <c r="E777" s="309" t="str">
        <f t="shared" si="38"/>
        <v/>
      </c>
      <c r="F777" s="277" t="str">
        <f t="shared" si="36"/>
        <v>否</v>
      </c>
      <c r="G777" s="155" t="str">
        <f t="shared" si="37"/>
        <v>项</v>
      </c>
    </row>
    <row r="778" ht="36" hidden="1" customHeight="1" spans="1:7">
      <c r="A778" s="444">
        <v>2110599</v>
      </c>
      <c r="B778" s="310" t="s">
        <v>703</v>
      </c>
      <c r="C778" s="346">
        <v>0</v>
      </c>
      <c r="D778" s="346">
        <v>0</v>
      </c>
      <c r="E778" s="309" t="str">
        <f t="shared" si="38"/>
        <v/>
      </c>
      <c r="F778" s="277" t="str">
        <f t="shared" si="36"/>
        <v>否</v>
      </c>
      <c r="G778" s="155" t="str">
        <f t="shared" si="37"/>
        <v>项</v>
      </c>
    </row>
    <row r="779" ht="36" customHeight="1" spans="1:7">
      <c r="A779" s="445">
        <v>21106</v>
      </c>
      <c r="B779" s="302" t="s">
        <v>704</v>
      </c>
      <c r="C779" s="342">
        <f>SUM(C780:C784)</f>
        <v>530</v>
      </c>
      <c r="D779" s="342">
        <f>SUM(D780:D784)</f>
        <v>0</v>
      </c>
      <c r="E779" s="304" t="str">
        <f t="shared" si="38"/>
        <v/>
      </c>
      <c r="F779" s="277" t="str">
        <f t="shared" si="36"/>
        <v>是</v>
      </c>
      <c r="G779" s="155" t="str">
        <f t="shared" si="37"/>
        <v>款</v>
      </c>
    </row>
    <row r="780" ht="36" customHeight="1" spans="1:7">
      <c r="A780" s="444">
        <v>2110602</v>
      </c>
      <c r="B780" s="310" t="s">
        <v>705</v>
      </c>
      <c r="C780" s="346">
        <v>300</v>
      </c>
      <c r="D780" s="346">
        <v>0</v>
      </c>
      <c r="E780" s="309" t="str">
        <f t="shared" si="38"/>
        <v/>
      </c>
      <c r="F780" s="277" t="str">
        <f t="shared" si="36"/>
        <v>是</v>
      </c>
      <c r="G780" s="155" t="str">
        <f t="shared" si="37"/>
        <v>项</v>
      </c>
    </row>
    <row r="781" ht="36" hidden="1" customHeight="1" spans="1:7">
      <c r="A781" s="444">
        <v>2110603</v>
      </c>
      <c r="B781" s="310" t="s">
        <v>706</v>
      </c>
      <c r="C781" s="346">
        <v>0</v>
      </c>
      <c r="D781" s="346">
        <v>0</v>
      </c>
      <c r="E781" s="309" t="str">
        <f t="shared" si="38"/>
        <v/>
      </c>
      <c r="F781" s="277" t="str">
        <f t="shared" si="36"/>
        <v>否</v>
      </c>
      <c r="G781" s="155" t="str">
        <f t="shared" si="37"/>
        <v>项</v>
      </c>
    </row>
    <row r="782" ht="36" hidden="1" customHeight="1" spans="1:7">
      <c r="A782" s="444">
        <v>2110604</v>
      </c>
      <c r="B782" s="310" t="s">
        <v>707</v>
      </c>
      <c r="C782" s="346">
        <v>0</v>
      </c>
      <c r="D782" s="346">
        <v>0</v>
      </c>
      <c r="E782" s="309" t="str">
        <f t="shared" si="38"/>
        <v/>
      </c>
      <c r="F782" s="277" t="str">
        <f t="shared" si="36"/>
        <v>否</v>
      </c>
      <c r="G782" s="155" t="str">
        <f t="shared" si="37"/>
        <v>项</v>
      </c>
    </row>
    <row r="783" ht="36" hidden="1" customHeight="1" spans="1:7">
      <c r="A783" s="444">
        <v>2110605</v>
      </c>
      <c r="B783" s="310" t="s">
        <v>708</v>
      </c>
      <c r="C783" s="346">
        <v>0</v>
      </c>
      <c r="D783" s="346">
        <v>0</v>
      </c>
      <c r="E783" s="309" t="str">
        <f t="shared" si="38"/>
        <v/>
      </c>
      <c r="F783" s="277" t="str">
        <f t="shared" si="36"/>
        <v>否</v>
      </c>
      <c r="G783" s="155" t="str">
        <f t="shared" si="37"/>
        <v>项</v>
      </c>
    </row>
    <row r="784" ht="36" customHeight="1" spans="1:7">
      <c r="A784" s="444">
        <v>2110699</v>
      </c>
      <c r="B784" s="310" t="s">
        <v>709</v>
      </c>
      <c r="C784" s="346">
        <v>230</v>
      </c>
      <c r="D784" s="346">
        <v>0</v>
      </c>
      <c r="E784" s="309" t="str">
        <f t="shared" si="38"/>
        <v/>
      </c>
      <c r="F784" s="277" t="str">
        <f t="shared" si="36"/>
        <v>是</v>
      </c>
      <c r="G784" s="155" t="str">
        <f t="shared" si="37"/>
        <v>项</v>
      </c>
    </row>
    <row r="785" ht="36" customHeight="1" spans="1:7">
      <c r="A785" s="445">
        <v>21107</v>
      </c>
      <c r="B785" s="302" t="s">
        <v>710</v>
      </c>
      <c r="C785" s="342">
        <f>SUM(C786:C787)</f>
        <v>150</v>
      </c>
      <c r="D785" s="342">
        <f>SUM(D786:D787)</f>
        <v>0</v>
      </c>
      <c r="E785" s="304"/>
      <c r="F785" s="277" t="str">
        <f t="shared" si="36"/>
        <v>是</v>
      </c>
      <c r="G785" s="155" t="str">
        <f t="shared" si="37"/>
        <v>款</v>
      </c>
    </row>
    <row r="786" ht="36" hidden="1" customHeight="1" spans="1:7">
      <c r="A786" s="444">
        <v>2110704</v>
      </c>
      <c r="B786" s="310" t="s">
        <v>711</v>
      </c>
      <c r="C786" s="346">
        <v>0</v>
      </c>
      <c r="D786" s="346">
        <v>0</v>
      </c>
      <c r="E786" s="309" t="str">
        <f t="shared" si="38"/>
        <v/>
      </c>
      <c r="F786" s="277" t="str">
        <f t="shared" si="36"/>
        <v>否</v>
      </c>
      <c r="G786" s="155" t="str">
        <f t="shared" si="37"/>
        <v>项</v>
      </c>
    </row>
    <row r="787" ht="36" customHeight="1" spans="1:7">
      <c r="A787" s="444">
        <v>2110799</v>
      </c>
      <c r="B787" s="310" t="s">
        <v>712</v>
      </c>
      <c r="C787" s="346">
        <v>150</v>
      </c>
      <c r="D787" s="346">
        <v>0</v>
      </c>
      <c r="E787" s="309"/>
      <c r="F787" s="277" t="str">
        <f t="shared" si="36"/>
        <v>是</v>
      </c>
      <c r="G787" s="155" t="str">
        <f t="shared" si="37"/>
        <v>项</v>
      </c>
    </row>
    <row r="788" ht="36" hidden="1" customHeight="1" spans="1:7">
      <c r="A788" s="445">
        <v>21108</v>
      </c>
      <c r="B788" s="302" t="s">
        <v>713</v>
      </c>
      <c r="C788" s="342">
        <f>SUM(C789:C790)</f>
        <v>0</v>
      </c>
      <c r="D788" s="342">
        <f>SUM(D789:D790)</f>
        <v>0</v>
      </c>
      <c r="E788" s="304" t="str">
        <f t="shared" si="38"/>
        <v/>
      </c>
      <c r="F788" s="277" t="str">
        <f t="shared" si="36"/>
        <v>否</v>
      </c>
      <c r="G788" s="155" t="str">
        <f t="shared" si="37"/>
        <v>款</v>
      </c>
    </row>
    <row r="789" ht="36" hidden="1" customHeight="1" spans="1:7">
      <c r="A789" s="444">
        <v>2110804</v>
      </c>
      <c r="B789" s="310" t="s">
        <v>714</v>
      </c>
      <c r="C789" s="346">
        <v>0</v>
      </c>
      <c r="D789" s="346">
        <v>0</v>
      </c>
      <c r="E789" s="309" t="str">
        <f t="shared" si="38"/>
        <v/>
      </c>
      <c r="F789" s="277" t="str">
        <f t="shared" si="36"/>
        <v>否</v>
      </c>
      <c r="G789" s="155" t="str">
        <f t="shared" si="37"/>
        <v>项</v>
      </c>
    </row>
    <row r="790" ht="36" hidden="1" customHeight="1" spans="1:7">
      <c r="A790" s="444">
        <v>2110899</v>
      </c>
      <c r="B790" s="310" t="s">
        <v>715</v>
      </c>
      <c r="C790" s="346">
        <v>0</v>
      </c>
      <c r="D790" s="346">
        <v>0</v>
      </c>
      <c r="E790" s="309" t="str">
        <f t="shared" si="38"/>
        <v/>
      </c>
      <c r="F790" s="277" t="str">
        <f t="shared" si="36"/>
        <v>否</v>
      </c>
      <c r="G790" s="155" t="str">
        <f t="shared" si="37"/>
        <v>项</v>
      </c>
    </row>
    <row r="791" ht="36" hidden="1" customHeight="1" spans="1:7">
      <c r="A791" s="445">
        <v>21109</v>
      </c>
      <c r="B791" s="302" t="s">
        <v>716</v>
      </c>
      <c r="C791" s="342">
        <f>C792</f>
        <v>0</v>
      </c>
      <c r="D791" s="342">
        <f>D792</f>
        <v>0</v>
      </c>
      <c r="E791" s="304" t="str">
        <f t="shared" si="38"/>
        <v/>
      </c>
      <c r="F791" s="277" t="str">
        <f t="shared" si="36"/>
        <v>否</v>
      </c>
      <c r="G791" s="155" t="str">
        <f t="shared" si="37"/>
        <v>款</v>
      </c>
    </row>
    <row r="792" ht="36" hidden="1" customHeight="1" spans="1:7">
      <c r="A792" s="448">
        <v>2110901</v>
      </c>
      <c r="B792" s="456" t="s">
        <v>717</v>
      </c>
      <c r="C792" s="346">
        <v>0</v>
      </c>
      <c r="D792" s="346">
        <v>0</v>
      </c>
      <c r="E792" s="309" t="str">
        <f t="shared" si="38"/>
        <v/>
      </c>
      <c r="F792" s="277" t="str">
        <f t="shared" si="36"/>
        <v>否</v>
      </c>
      <c r="G792" s="155" t="str">
        <f t="shared" si="37"/>
        <v>项</v>
      </c>
    </row>
    <row r="793" ht="36" hidden="1" customHeight="1" spans="1:7">
      <c r="A793" s="445">
        <v>21110</v>
      </c>
      <c r="B793" s="302" t="s">
        <v>718</v>
      </c>
      <c r="C793" s="342">
        <f>C794</f>
        <v>0</v>
      </c>
      <c r="D793" s="342"/>
      <c r="E793" s="304"/>
      <c r="F793" s="277" t="str">
        <f t="shared" si="36"/>
        <v>否</v>
      </c>
      <c r="G793" s="155" t="str">
        <f t="shared" si="37"/>
        <v>款</v>
      </c>
    </row>
    <row r="794" ht="36" hidden="1" customHeight="1" spans="1:7">
      <c r="A794" s="448">
        <v>2111001</v>
      </c>
      <c r="B794" s="456" t="s">
        <v>719</v>
      </c>
      <c r="C794" s="346">
        <v>0</v>
      </c>
      <c r="D794" s="346">
        <v>0</v>
      </c>
      <c r="E794" s="309"/>
      <c r="F794" s="277" t="str">
        <f t="shared" si="36"/>
        <v>否</v>
      </c>
      <c r="G794" s="155" t="str">
        <f t="shared" si="37"/>
        <v>项</v>
      </c>
    </row>
    <row r="795" ht="36" customHeight="1" spans="1:7">
      <c r="A795" s="445">
        <v>21111</v>
      </c>
      <c r="B795" s="302" t="s">
        <v>720</v>
      </c>
      <c r="C795" s="342">
        <f>SUM(C796:C800)</f>
        <v>120</v>
      </c>
      <c r="D795" s="342">
        <f>SUM(D796:D800)</f>
        <v>0</v>
      </c>
      <c r="E795" s="304" t="str">
        <f t="shared" si="38"/>
        <v/>
      </c>
      <c r="F795" s="277" t="str">
        <f t="shared" si="36"/>
        <v>是</v>
      </c>
      <c r="G795" s="155" t="str">
        <f t="shared" si="37"/>
        <v>款</v>
      </c>
    </row>
    <row r="796" ht="36" hidden="1" customHeight="1" spans="1:7">
      <c r="A796" s="444">
        <v>2111101</v>
      </c>
      <c r="B796" s="310" t="s">
        <v>721</v>
      </c>
      <c r="C796" s="346">
        <v>0</v>
      </c>
      <c r="D796" s="346">
        <v>0</v>
      </c>
      <c r="E796" s="309" t="str">
        <f t="shared" si="38"/>
        <v/>
      </c>
      <c r="F796" s="277" t="str">
        <f t="shared" si="36"/>
        <v>否</v>
      </c>
      <c r="G796" s="155" t="str">
        <f t="shared" si="37"/>
        <v>项</v>
      </c>
    </row>
    <row r="797" ht="36" hidden="1" customHeight="1" spans="1:7">
      <c r="A797" s="444">
        <v>2111102</v>
      </c>
      <c r="B797" s="310" t="s">
        <v>722</v>
      </c>
      <c r="C797" s="346">
        <v>0</v>
      </c>
      <c r="D797" s="346">
        <v>0</v>
      </c>
      <c r="E797" s="309" t="str">
        <f t="shared" si="38"/>
        <v/>
      </c>
      <c r="F797" s="277" t="str">
        <f t="shared" si="36"/>
        <v>否</v>
      </c>
      <c r="G797" s="155" t="str">
        <f t="shared" si="37"/>
        <v>项</v>
      </c>
    </row>
    <row r="798" ht="36" customHeight="1" spans="1:7">
      <c r="A798" s="444">
        <v>2111103</v>
      </c>
      <c r="B798" s="310" t="s">
        <v>723</v>
      </c>
      <c r="C798" s="346">
        <v>120</v>
      </c>
      <c r="D798" s="346">
        <v>0</v>
      </c>
      <c r="E798" s="309" t="str">
        <f t="shared" si="38"/>
        <v/>
      </c>
      <c r="F798" s="277" t="str">
        <f t="shared" si="36"/>
        <v>是</v>
      </c>
      <c r="G798" s="155" t="str">
        <f t="shared" si="37"/>
        <v>项</v>
      </c>
    </row>
    <row r="799" ht="36" hidden="1" customHeight="1" spans="1:7">
      <c r="A799" s="444">
        <v>2111104</v>
      </c>
      <c r="B799" s="310" t="s">
        <v>724</v>
      </c>
      <c r="C799" s="346">
        <v>0</v>
      </c>
      <c r="D799" s="346">
        <v>0</v>
      </c>
      <c r="E799" s="309" t="str">
        <f t="shared" si="38"/>
        <v/>
      </c>
      <c r="F799" s="277" t="str">
        <f t="shared" si="36"/>
        <v>否</v>
      </c>
      <c r="G799" s="155" t="str">
        <f t="shared" si="37"/>
        <v>项</v>
      </c>
    </row>
    <row r="800" ht="36" hidden="1" customHeight="1" spans="1:7">
      <c r="A800" s="444">
        <v>2111199</v>
      </c>
      <c r="B800" s="310" t="s">
        <v>725</v>
      </c>
      <c r="C800" s="346">
        <v>0</v>
      </c>
      <c r="D800" s="346">
        <v>0</v>
      </c>
      <c r="E800" s="309" t="str">
        <f t="shared" si="38"/>
        <v/>
      </c>
      <c r="F800" s="277" t="str">
        <f t="shared" si="36"/>
        <v>否</v>
      </c>
      <c r="G800" s="155" t="str">
        <f t="shared" si="37"/>
        <v>项</v>
      </c>
    </row>
    <row r="801" ht="36" hidden="1" customHeight="1" spans="1:7">
      <c r="A801" s="445">
        <v>21112</v>
      </c>
      <c r="B801" s="302" t="s">
        <v>726</v>
      </c>
      <c r="C801" s="342">
        <f>SUM(C802)</f>
        <v>0</v>
      </c>
      <c r="D801" s="342"/>
      <c r="E801" s="304" t="str">
        <f t="shared" si="38"/>
        <v/>
      </c>
      <c r="F801" s="277" t="str">
        <f t="shared" si="36"/>
        <v>否</v>
      </c>
      <c r="G801" s="155" t="str">
        <f t="shared" si="37"/>
        <v>款</v>
      </c>
    </row>
    <row r="802" ht="36" hidden="1" customHeight="1" spans="1:7">
      <c r="A802" s="452">
        <v>2111201</v>
      </c>
      <c r="B802" s="310" t="s">
        <v>727</v>
      </c>
      <c r="C802" s="346">
        <v>0</v>
      </c>
      <c r="D802" s="346">
        <v>0</v>
      </c>
      <c r="E802" s="309" t="str">
        <f t="shared" si="38"/>
        <v/>
      </c>
      <c r="F802" s="277" t="str">
        <f t="shared" si="36"/>
        <v>否</v>
      </c>
      <c r="G802" s="155" t="str">
        <f t="shared" si="37"/>
        <v>项</v>
      </c>
    </row>
    <row r="803" ht="36" hidden="1" customHeight="1" spans="1:7">
      <c r="A803" s="445">
        <v>21113</v>
      </c>
      <c r="B803" s="302" t="s">
        <v>728</v>
      </c>
      <c r="C803" s="342">
        <f>SUM(C804)</f>
        <v>0</v>
      </c>
      <c r="D803" s="342"/>
      <c r="E803" s="304" t="str">
        <f t="shared" si="38"/>
        <v/>
      </c>
      <c r="F803" s="277" t="str">
        <f t="shared" si="36"/>
        <v>否</v>
      </c>
      <c r="G803" s="155" t="str">
        <f t="shared" si="37"/>
        <v>款</v>
      </c>
    </row>
    <row r="804" ht="36" hidden="1" customHeight="1" spans="1:7">
      <c r="A804" s="452">
        <v>2111301</v>
      </c>
      <c r="B804" s="310" t="s">
        <v>729</v>
      </c>
      <c r="C804" s="346">
        <v>0</v>
      </c>
      <c r="D804" s="346">
        <v>0</v>
      </c>
      <c r="E804" s="309" t="str">
        <f t="shared" si="38"/>
        <v/>
      </c>
      <c r="F804" s="277" t="str">
        <f t="shared" si="36"/>
        <v>否</v>
      </c>
      <c r="G804" s="155" t="str">
        <f t="shared" si="37"/>
        <v>项</v>
      </c>
    </row>
    <row r="805" ht="36" hidden="1" customHeight="1" spans="1:7">
      <c r="A805" s="445">
        <v>21114</v>
      </c>
      <c r="B805" s="302" t="s">
        <v>730</v>
      </c>
      <c r="C805" s="342">
        <f>SUM(C806:C819)</f>
        <v>0</v>
      </c>
      <c r="D805" s="342">
        <f>SUM(D806:D819)</f>
        <v>0</v>
      </c>
      <c r="E805" s="304" t="str">
        <f t="shared" si="38"/>
        <v/>
      </c>
      <c r="F805" s="277" t="str">
        <f t="shared" si="36"/>
        <v>否</v>
      </c>
      <c r="G805" s="155" t="str">
        <f t="shared" si="37"/>
        <v>款</v>
      </c>
    </row>
    <row r="806" ht="36" hidden="1" customHeight="1" spans="1:7">
      <c r="A806" s="444">
        <v>2111401</v>
      </c>
      <c r="B806" s="310" t="s">
        <v>137</v>
      </c>
      <c r="C806" s="346">
        <v>0</v>
      </c>
      <c r="D806" s="346">
        <v>0</v>
      </c>
      <c r="E806" s="309" t="str">
        <f t="shared" si="38"/>
        <v/>
      </c>
      <c r="F806" s="277" t="str">
        <f t="shared" si="36"/>
        <v>否</v>
      </c>
      <c r="G806" s="155" t="str">
        <f t="shared" si="37"/>
        <v>项</v>
      </c>
    </row>
    <row r="807" ht="36" hidden="1" customHeight="1" spans="1:7">
      <c r="A807" s="444">
        <v>2111402</v>
      </c>
      <c r="B807" s="310" t="s">
        <v>138</v>
      </c>
      <c r="C807" s="346">
        <v>0</v>
      </c>
      <c r="D807" s="346">
        <v>0</v>
      </c>
      <c r="E807" s="309" t="str">
        <f t="shared" si="38"/>
        <v/>
      </c>
      <c r="F807" s="277" t="str">
        <f t="shared" si="36"/>
        <v>否</v>
      </c>
      <c r="G807" s="155" t="str">
        <f t="shared" si="37"/>
        <v>项</v>
      </c>
    </row>
    <row r="808" ht="36" hidden="1" customHeight="1" spans="1:7">
      <c r="A808" s="444">
        <v>2111403</v>
      </c>
      <c r="B808" s="310" t="s">
        <v>139</v>
      </c>
      <c r="C808" s="346">
        <v>0</v>
      </c>
      <c r="D808" s="346">
        <v>0</v>
      </c>
      <c r="E808" s="309" t="str">
        <f t="shared" si="38"/>
        <v/>
      </c>
      <c r="F808" s="277" t="str">
        <f t="shared" si="36"/>
        <v>否</v>
      </c>
      <c r="G808" s="155" t="str">
        <f t="shared" si="37"/>
        <v>项</v>
      </c>
    </row>
    <row r="809" ht="36" hidden="1" customHeight="1" spans="1:7">
      <c r="A809" s="444">
        <v>2111404</v>
      </c>
      <c r="B809" s="310" t="s">
        <v>731</v>
      </c>
      <c r="C809" s="346"/>
      <c r="D809" s="346"/>
      <c r="E809" s="309" t="str">
        <f t="shared" si="38"/>
        <v/>
      </c>
      <c r="F809" s="277" t="str">
        <f t="shared" si="36"/>
        <v>否</v>
      </c>
      <c r="G809" s="155" t="str">
        <f t="shared" si="37"/>
        <v>项</v>
      </c>
    </row>
    <row r="810" ht="36" hidden="1" customHeight="1" spans="1:7">
      <c r="A810" s="444">
        <v>2111405</v>
      </c>
      <c r="B810" s="310" t="s">
        <v>732</v>
      </c>
      <c r="C810" s="346"/>
      <c r="D810" s="346"/>
      <c r="E810" s="309" t="str">
        <f t="shared" si="38"/>
        <v/>
      </c>
      <c r="F810" s="277" t="str">
        <f t="shared" si="36"/>
        <v>否</v>
      </c>
      <c r="G810" s="155" t="str">
        <f t="shared" si="37"/>
        <v>项</v>
      </c>
    </row>
    <row r="811" ht="36" hidden="1" customHeight="1" spans="1:7">
      <c r="A811" s="444">
        <v>2111406</v>
      </c>
      <c r="B811" s="310" t="s">
        <v>733</v>
      </c>
      <c r="C811" s="346">
        <v>0</v>
      </c>
      <c r="D811" s="346">
        <v>0</v>
      </c>
      <c r="E811" s="309" t="str">
        <f t="shared" si="38"/>
        <v/>
      </c>
      <c r="F811" s="277" t="str">
        <f t="shared" si="36"/>
        <v>否</v>
      </c>
      <c r="G811" s="155" t="str">
        <f t="shared" si="37"/>
        <v>项</v>
      </c>
    </row>
    <row r="812" ht="36" hidden="1" customHeight="1" spans="1:7">
      <c r="A812" s="444">
        <v>2111407</v>
      </c>
      <c r="B812" s="310" t="s">
        <v>734</v>
      </c>
      <c r="C812" s="346">
        <v>0</v>
      </c>
      <c r="D812" s="346">
        <v>0</v>
      </c>
      <c r="E812" s="309" t="str">
        <f t="shared" si="38"/>
        <v/>
      </c>
      <c r="F812" s="277" t="str">
        <f t="shared" si="36"/>
        <v>否</v>
      </c>
      <c r="G812" s="155" t="str">
        <f t="shared" si="37"/>
        <v>项</v>
      </c>
    </row>
    <row r="813" ht="36" hidden="1" customHeight="1" spans="1:7">
      <c r="A813" s="444">
        <v>2111408</v>
      </c>
      <c r="B813" s="310" t="s">
        <v>735</v>
      </c>
      <c r="C813" s="346">
        <v>0</v>
      </c>
      <c r="D813" s="346">
        <v>0</v>
      </c>
      <c r="E813" s="309" t="str">
        <f t="shared" si="38"/>
        <v/>
      </c>
      <c r="F813" s="277" t="str">
        <f t="shared" si="36"/>
        <v>否</v>
      </c>
      <c r="G813" s="155" t="str">
        <f t="shared" si="37"/>
        <v>项</v>
      </c>
    </row>
    <row r="814" ht="36" hidden="1" customHeight="1" spans="1:7">
      <c r="A814" s="444">
        <v>2111409</v>
      </c>
      <c r="B814" s="310" t="s">
        <v>736</v>
      </c>
      <c r="C814" s="346"/>
      <c r="D814" s="346"/>
      <c r="E814" s="309" t="str">
        <f t="shared" si="38"/>
        <v/>
      </c>
      <c r="F814" s="277" t="str">
        <f t="shared" si="36"/>
        <v>否</v>
      </c>
      <c r="G814" s="155" t="str">
        <f t="shared" si="37"/>
        <v>项</v>
      </c>
    </row>
    <row r="815" ht="36" hidden="1" customHeight="1" spans="1:7">
      <c r="A815" s="444">
        <v>2111410</v>
      </c>
      <c r="B815" s="310" t="s">
        <v>737</v>
      </c>
      <c r="C815" s="346"/>
      <c r="D815" s="346"/>
      <c r="E815" s="309" t="str">
        <f t="shared" si="38"/>
        <v/>
      </c>
      <c r="F815" s="277" t="str">
        <f t="shared" si="36"/>
        <v>否</v>
      </c>
      <c r="G815" s="155" t="str">
        <f t="shared" si="37"/>
        <v>项</v>
      </c>
    </row>
    <row r="816" ht="36" hidden="1" customHeight="1" spans="1:7">
      <c r="A816" s="444">
        <v>2111411</v>
      </c>
      <c r="B816" s="310" t="s">
        <v>178</v>
      </c>
      <c r="C816" s="346">
        <v>0</v>
      </c>
      <c r="D816" s="346">
        <v>0</v>
      </c>
      <c r="E816" s="309" t="str">
        <f t="shared" si="38"/>
        <v/>
      </c>
      <c r="F816" s="277" t="str">
        <f t="shared" si="36"/>
        <v>否</v>
      </c>
      <c r="G816" s="155" t="str">
        <f t="shared" si="37"/>
        <v>项</v>
      </c>
    </row>
    <row r="817" ht="36" hidden="1" customHeight="1" spans="1:7">
      <c r="A817" s="444">
        <v>2111413</v>
      </c>
      <c r="B817" s="310" t="s">
        <v>738</v>
      </c>
      <c r="C817" s="346">
        <v>0</v>
      </c>
      <c r="D817" s="346">
        <v>0</v>
      </c>
      <c r="E817" s="309" t="str">
        <f t="shared" si="38"/>
        <v/>
      </c>
      <c r="F817" s="277" t="str">
        <f t="shared" si="36"/>
        <v>否</v>
      </c>
      <c r="G817" s="155" t="str">
        <f t="shared" si="37"/>
        <v>项</v>
      </c>
    </row>
    <row r="818" ht="36" hidden="1" customHeight="1" spans="1:7">
      <c r="A818" s="444">
        <v>2111450</v>
      </c>
      <c r="B818" s="310" t="s">
        <v>146</v>
      </c>
      <c r="C818" s="346">
        <v>0</v>
      </c>
      <c r="D818" s="346">
        <v>0</v>
      </c>
      <c r="E818" s="309" t="str">
        <f t="shared" si="38"/>
        <v/>
      </c>
      <c r="F818" s="277" t="str">
        <f t="shared" si="36"/>
        <v>否</v>
      </c>
      <c r="G818" s="155" t="str">
        <f t="shared" si="37"/>
        <v>项</v>
      </c>
    </row>
    <row r="819" ht="36" hidden="1" customHeight="1" spans="1:7">
      <c r="A819" s="444">
        <v>2111499</v>
      </c>
      <c r="B819" s="310" t="s">
        <v>739</v>
      </c>
      <c r="C819" s="346">
        <v>0</v>
      </c>
      <c r="D819" s="346">
        <v>0</v>
      </c>
      <c r="E819" s="309" t="str">
        <f t="shared" si="38"/>
        <v/>
      </c>
      <c r="F819" s="277" t="str">
        <f t="shared" si="36"/>
        <v>否</v>
      </c>
      <c r="G819" s="155" t="str">
        <f t="shared" si="37"/>
        <v>项</v>
      </c>
    </row>
    <row r="820" ht="36" hidden="1" customHeight="1" spans="1:7">
      <c r="A820" s="445">
        <v>21199</v>
      </c>
      <c r="B820" s="302" t="s">
        <v>740</v>
      </c>
      <c r="C820" s="342">
        <f>SUM(C821)</f>
        <v>0</v>
      </c>
      <c r="D820" s="342">
        <f>SUM(D821)</f>
        <v>0</v>
      </c>
      <c r="E820" s="304" t="str">
        <f t="shared" si="38"/>
        <v/>
      </c>
      <c r="F820" s="277" t="str">
        <f t="shared" si="36"/>
        <v>否</v>
      </c>
      <c r="G820" s="155" t="str">
        <f t="shared" si="37"/>
        <v>款</v>
      </c>
    </row>
    <row r="821" ht="36" hidden="1" customHeight="1" spans="1:7">
      <c r="A821" s="454">
        <v>2119999</v>
      </c>
      <c r="B821" s="459" t="s">
        <v>741</v>
      </c>
      <c r="C821" s="346">
        <v>0</v>
      </c>
      <c r="D821" s="346">
        <v>0</v>
      </c>
      <c r="E821" s="309" t="str">
        <f t="shared" si="38"/>
        <v/>
      </c>
      <c r="F821" s="277" t="str">
        <f t="shared" si="36"/>
        <v>否</v>
      </c>
      <c r="G821" s="155" t="str">
        <f t="shared" si="37"/>
        <v>项</v>
      </c>
    </row>
    <row r="822" ht="36" hidden="1" customHeight="1" spans="1:7">
      <c r="A822" s="455" t="s">
        <v>742</v>
      </c>
      <c r="B822" s="450" t="s">
        <v>277</v>
      </c>
      <c r="C822" s="346">
        <v>0</v>
      </c>
      <c r="D822" s="346">
        <v>0</v>
      </c>
      <c r="E822" s="304" t="str">
        <f t="shared" si="38"/>
        <v/>
      </c>
      <c r="F822" s="277" t="str">
        <f t="shared" si="36"/>
        <v>否</v>
      </c>
      <c r="G822" s="155" t="str">
        <f t="shared" si="37"/>
        <v>项</v>
      </c>
    </row>
    <row r="823" ht="36" customHeight="1" spans="1:7">
      <c r="A823" s="445">
        <v>212</v>
      </c>
      <c r="B823" s="302" t="s">
        <v>89</v>
      </c>
      <c r="C823" s="342">
        <f>C824+C835+C837+C840+C842+C844</f>
        <v>6623</v>
      </c>
      <c r="D823" s="342">
        <f>D824+D835+D837+D840+D842+D844</f>
        <v>1710</v>
      </c>
      <c r="E823" s="304">
        <f t="shared" si="38"/>
        <v>-0.742</v>
      </c>
      <c r="F823" s="277" t="str">
        <f t="shared" si="36"/>
        <v>是</v>
      </c>
      <c r="G823" s="155" t="str">
        <f t="shared" si="37"/>
        <v>类</v>
      </c>
    </row>
    <row r="824" ht="36" customHeight="1" spans="1:7">
      <c r="A824" s="445">
        <v>21201</v>
      </c>
      <c r="B824" s="302" t="s">
        <v>743</v>
      </c>
      <c r="C824" s="342">
        <f>SUM(C825:C834)</f>
        <v>575</v>
      </c>
      <c r="D824" s="342">
        <f>SUM(D825:D834)</f>
        <v>542</v>
      </c>
      <c r="E824" s="304">
        <f t="shared" si="38"/>
        <v>-0.057</v>
      </c>
      <c r="F824" s="277" t="str">
        <f t="shared" si="36"/>
        <v>是</v>
      </c>
      <c r="G824" s="155" t="str">
        <f t="shared" si="37"/>
        <v>款</v>
      </c>
    </row>
    <row r="825" ht="36" customHeight="1" spans="1:7">
      <c r="A825" s="444">
        <v>2120101</v>
      </c>
      <c r="B825" s="310" t="s">
        <v>137</v>
      </c>
      <c r="C825" s="346">
        <v>178</v>
      </c>
      <c r="D825" s="346">
        <v>136</v>
      </c>
      <c r="E825" s="309">
        <f t="shared" si="38"/>
        <v>-0.236</v>
      </c>
      <c r="F825" s="277" t="str">
        <f t="shared" si="36"/>
        <v>是</v>
      </c>
      <c r="G825" s="155" t="str">
        <f t="shared" si="37"/>
        <v>项</v>
      </c>
    </row>
    <row r="826" ht="36" hidden="1" customHeight="1" spans="1:7">
      <c r="A826" s="444">
        <v>2120102</v>
      </c>
      <c r="B826" s="310" t="s">
        <v>138</v>
      </c>
      <c r="C826" s="346">
        <v>0</v>
      </c>
      <c r="D826" s="346">
        <v>0</v>
      </c>
      <c r="E826" s="309" t="str">
        <f t="shared" si="38"/>
        <v/>
      </c>
      <c r="F826" s="277" t="str">
        <f t="shared" si="36"/>
        <v>否</v>
      </c>
      <c r="G826" s="155" t="str">
        <f t="shared" si="37"/>
        <v>项</v>
      </c>
    </row>
    <row r="827" ht="36" hidden="1" customHeight="1" spans="1:7">
      <c r="A827" s="444">
        <v>2120103</v>
      </c>
      <c r="B827" s="310" t="s">
        <v>139</v>
      </c>
      <c r="C827" s="346">
        <v>0</v>
      </c>
      <c r="D827" s="346">
        <v>0</v>
      </c>
      <c r="E827" s="309" t="str">
        <f t="shared" si="38"/>
        <v/>
      </c>
      <c r="F827" s="277" t="str">
        <f t="shared" si="36"/>
        <v>否</v>
      </c>
      <c r="G827" s="155" t="str">
        <f t="shared" si="37"/>
        <v>项</v>
      </c>
    </row>
    <row r="828" ht="36" customHeight="1" spans="1:7">
      <c r="A828" s="444">
        <v>2120104</v>
      </c>
      <c r="B828" s="310" t="s">
        <v>744</v>
      </c>
      <c r="C828" s="346">
        <v>397</v>
      </c>
      <c r="D828" s="346">
        <v>406</v>
      </c>
      <c r="E828" s="309">
        <f t="shared" si="38"/>
        <v>0.023</v>
      </c>
      <c r="F828" s="277" t="str">
        <f t="shared" si="36"/>
        <v>是</v>
      </c>
      <c r="G828" s="155" t="str">
        <f t="shared" si="37"/>
        <v>项</v>
      </c>
    </row>
    <row r="829" ht="36" hidden="1" customHeight="1" spans="1:7">
      <c r="A829" s="444">
        <v>2120105</v>
      </c>
      <c r="B829" s="310" t="s">
        <v>745</v>
      </c>
      <c r="C829" s="346">
        <v>0</v>
      </c>
      <c r="D829" s="346">
        <v>0</v>
      </c>
      <c r="E829" s="309" t="str">
        <f t="shared" si="38"/>
        <v/>
      </c>
      <c r="F829" s="277" t="str">
        <f t="shared" si="36"/>
        <v>否</v>
      </c>
      <c r="G829" s="155" t="str">
        <f t="shared" si="37"/>
        <v>项</v>
      </c>
    </row>
    <row r="830" ht="36" hidden="1" customHeight="1" spans="1:7">
      <c r="A830" s="444">
        <v>2120106</v>
      </c>
      <c r="B830" s="310" t="s">
        <v>746</v>
      </c>
      <c r="C830" s="346">
        <v>0</v>
      </c>
      <c r="D830" s="346">
        <v>0</v>
      </c>
      <c r="E830" s="309"/>
      <c r="F830" s="277" t="str">
        <f t="shared" si="36"/>
        <v>否</v>
      </c>
      <c r="G830" s="155" t="str">
        <f t="shared" si="37"/>
        <v>项</v>
      </c>
    </row>
    <row r="831" ht="36" hidden="1" customHeight="1" spans="1:7">
      <c r="A831" s="444">
        <v>2120107</v>
      </c>
      <c r="B831" s="310" t="s">
        <v>747</v>
      </c>
      <c r="C831" s="346">
        <v>0</v>
      </c>
      <c r="D831" s="346">
        <v>0</v>
      </c>
      <c r="E831" s="309" t="str">
        <f t="shared" si="38"/>
        <v/>
      </c>
      <c r="F831" s="277" t="str">
        <f t="shared" si="36"/>
        <v>否</v>
      </c>
      <c r="G831" s="155" t="str">
        <f t="shared" si="37"/>
        <v>项</v>
      </c>
    </row>
    <row r="832" ht="36" hidden="1" customHeight="1" spans="1:7">
      <c r="A832" s="444">
        <v>2120109</v>
      </c>
      <c r="B832" s="310" t="s">
        <v>748</v>
      </c>
      <c r="C832" s="346">
        <v>0</v>
      </c>
      <c r="D832" s="346">
        <v>0</v>
      </c>
      <c r="E832" s="309" t="str">
        <f t="shared" si="38"/>
        <v/>
      </c>
      <c r="F832" s="277" t="str">
        <f t="shared" si="36"/>
        <v>否</v>
      </c>
      <c r="G832" s="155" t="str">
        <f t="shared" si="37"/>
        <v>项</v>
      </c>
    </row>
    <row r="833" ht="36" hidden="1" customHeight="1" spans="1:7">
      <c r="A833" s="444">
        <v>2120110</v>
      </c>
      <c r="B833" s="310" t="s">
        <v>749</v>
      </c>
      <c r="C833" s="346">
        <v>0</v>
      </c>
      <c r="D833" s="346">
        <v>0</v>
      </c>
      <c r="E833" s="309" t="str">
        <f t="shared" si="38"/>
        <v/>
      </c>
      <c r="F833" s="277" t="str">
        <f t="shared" si="36"/>
        <v>否</v>
      </c>
      <c r="G833" s="155" t="str">
        <f t="shared" si="37"/>
        <v>项</v>
      </c>
    </row>
    <row r="834" ht="36" hidden="1" customHeight="1" spans="1:7">
      <c r="A834" s="444">
        <v>2120199</v>
      </c>
      <c r="B834" s="310" t="s">
        <v>750</v>
      </c>
      <c r="C834" s="346">
        <v>0</v>
      </c>
      <c r="D834" s="346">
        <v>0</v>
      </c>
      <c r="E834" s="309" t="str">
        <f t="shared" si="38"/>
        <v/>
      </c>
      <c r="F834" s="277" t="str">
        <f t="shared" si="36"/>
        <v>否</v>
      </c>
      <c r="G834" s="155" t="str">
        <f t="shared" si="37"/>
        <v>项</v>
      </c>
    </row>
    <row r="835" ht="36" customHeight="1" spans="1:7">
      <c r="A835" s="445">
        <v>21202</v>
      </c>
      <c r="B835" s="302" t="s">
        <v>751</v>
      </c>
      <c r="C835" s="342">
        <f>C836</f>
        <v>393</v>
      </c>
      <c r="D835" s="342">
        <f>D836</f>
        <v>396</v>
      </c>
      <c r="E835" s="304">
        <f t="shared" si="38"/>
        <v>0.008</v>
      </c>
      <c r="F835" s="277" t="str">
        <f t="shared" si="36"/>
        <v>是</v>
      </c>
      <c r="G835" s="155" t="str">
        <f t="shared" si="37"/>
        <v>款</v>
      </c>
    </row>
    <row r="836" ht="36" customHeight="1" spans="1:7">
      <c r="A836" s="448">
        <v>2120201</v>
      </c>
      <c r="B836" s="456" t="s">
        <v>752</v>
      </c>
      <c r="C836" s="346">
        <v>393</v>
      </c>
      <c r="D836" s="346">
        <v>396</v>
      </c>
      <c r="E836" s="309">
        <f t="shared" si="38"/>
        <v>0.008</v>
      </c>
      <c r="F836" s="277" t="str">
        <f t="shared" ref="F836:F899" si="39">IF(LEN(A836)=3,"是",IF(B836&lt;&gt;"",IF(SUM(C836:D836)&lt;&gt;0,"是","否"),"是"))</f>
        <v>是</v>
      </c>
      <c r="G836" s="155" t="str">
        <f t="shared" ref="G836:G899" si="40">IF(LEN(A836)=3,"类",IF(LEN(A836)=5,"款","项"))</f>
        <v>项</v>
      </c>
    </row>
    <row r="837" ht="36" customHeight="1" spans="1:7">
      <c r="A837" s="445">
        <v>21203</v>
      </c>
      <c r="B837" s="302" t="s">
        <v>753</v>
      </c>
      <c r="C837" s="342">
        <f>SUM(C838:C839)</f>
        <v>3367</v>
      </c>
      <c r="D837" s="342">
        <f>SUM(D838:D839)</f>
        <v>0</v>
      </c>
      <c r="E837" s="304" t="str">
        <f t="shared" ref="E837:E900" si="41">IF(D837&gt;0,D837/C837-1,IF(C837&lt;0,-(D837/C837-1),""))</f>
        <v/>
      </c>
      <c r="F837" s="277" t="str">
        <f t="shared" si="39"/>
        <v>是</v>
      </c>
      <c r="G837" s="155" t="str">
        <f t="shared" si="40"/>
        <v>款</v>
      </c>
    </row>
    <row r="838" ht="36" customHeight="1" spans="1:7">
      <c r="A838" s="444">
        <v>2120303</v>
      </c>
      <c r="B838" s="310" t="s">
        <v>754</v>
      </c>
      <c r="C838" s="346">
        <v>2500</v>
      </c>
      <c r="D838" s="346">
        <v>0</v>
      </c>
      <c r="E838" s="309"/>
      <c r="F838" s="277" t="str">
        <f t="shared" si="39"/>
        <v>是</v>
      </c>
      <c r="G838" s="155" t="str">
        <f t="shared" si="40"/>
        <v>项</v>
      </c>
    </row>
    <row r="839" ht="36" customHeight="1" spans="1:7">
      <c r="A839" s="444">
        <v>2120399</v>
      </c>
      <c r="B839" s="310" t="s">
        <v>755</v>
      </c>
      <c r="C839" s="346">
        <v>867</v>
      </c>
      <c r="D839" s="346">
        <v>0</v>
      </c>
      <c r="E839" s="309" t="str">
        <f t="shared" si="41"/>
        <v/>
      </c>
      <c r="F839" s="277" t="str">
        <f t="shared" si="39"/>
        <v>是</v>
      </c>
      <c r="G839" s="155" t="str">
        <f t="shared" si="40"/>
        <v>项</v>
      </c>
    </row>
    <row r="840" ht="36" customHeight="1" spans="1:7">
      <c r="A840" s="445">
        <v>21205</v>
      </c>
      <c r="B840" s="302" t="s">
        <v>756</v>
      </c>
      <c r="C840" s="342">
        <f>C841</f>
        <v>677</v>
      </c>
      <c r="D840" s="342">
        <f>D841</f>
        <v>628</v>
      </c>
      <c r="E840" s="304">
        <f t="shared" si="41"/>
        <v>-0.072</v>
      </c>
      <c r="F840" s="277" t="str">
        <f t="shared" si="39"/>
        <v>是</v>
      </c>
      <c r="G840" s="155" t="str">
        <f t="shared" si="40"/>
        <v>款</v>
      </c>
    </row>
    <row r="841" ht="36" customHeight="1" spans="1:7">
      <c r="A841" s="448">
        <v>2120501</v>
      </c>
      <c r="B841" s="456" t="s">
        <v>757</v>
      </c>
      <c r="C841" s="346">
        <v>677</v>
      </c>
      <c r="D841" s="346">
        <v>628</v>
      </c>
      <c r="E841" s="309">
        <f t="shared" si="41"/>
        <v>-0.072</v>
      </c>
      <c r="F841" s="277" t="str">
        <f t="shared" si="39"/>
        <v>是</v>
      </c>
      <c r="G841" s="155" t="str">
        <f t="shared" si="40"/>
        <v>项</v>
      </c>
    </row>
    <row r="842" ht="36" customHeight="1" spans="1:7">
      <c r="A842" s="445">
        <v>21206</v>
      </c>
      <c r="B842" s="302" t="s">
        <v>758</v>
      </c>
      <c r="C842" s="342">
        <f>C843</f>
        <v>153</v>
      </c>
      <c r="D842" s="342">
        <f>D843</f>
        <v>144</v>
      </c>
      <c r="E842" s="304">
        <f t="shared" si="41"/>
        <v>-0.059</v>
      </c>
      <c r="F842" s="277" t="str">
        <f t="shared" si="39"/>
        <v>是</v>
      </c>
      <c r="G842" s="155" t="str">
        <f t="shared" si="40"/>
        <v>款</v>
      </c>
    </row>
    <row r="843" ht="36" customHeight="1" spans="1:7">
      <c r="A843" s="448">
        <v>2120601</v>
      </c>
      <c r="B843" s="456" t="s">
        <v>759</v>
      </c>
      <c r="C843" s="346">
        <v>153</v>
      </c>
      <c r="D843" s="346">
        <v>144</v>
      </c>
      <c r="E843" s="309">
        <f t="shared" si="41"/>
        <v>-0.059</v>
      </c>
      <c r="F843" s="277" t="str">
        <f t="shared" si="39"/>
        <v>是</v>
      </c>
      <c r="G843" s="155" t="str">
        <f t="shared" si="40"/>
        <v>项</v>
      </c>
    </row>
    <row r="844" ht="36" customHeight="1" spans="1:7">
      <c r="A844" s="445">
        <v>21299</v>
      </c>
      <c r="B844" s="302" t="s">
        <v>760</v>
      </c>
      <c r="C844" s="342">
        <f>C845</f>
        <v>1458</v>
      </c>
      <c r="D844" s="342"/>
      <c r="E844" s="304" t="str">
        <f t="shared" si="41"/>
        <v/>
      </c>
      <c r="F844" s="277" t="str">
        <f t="shared" si="39"/>
        <v>是</v>
      </c>
      <c r="G844" s="155" t="str">
        <f t="shared" si="40"/>
        <v>款</v>
      </c>
    </row>
    <row r="845" ht="36" customHeight="1" spans="1:7">
      <c r="A845" s="448">
        <v>2129999</v>
      </c>
      <c r="B845" s="456" t="s">
        <v>761</v>
      </c>
      <c r="C845" s="346">
        <v>1458</v>
      </c>
      <c r="D845" s="346">
        <v>0</v>
      </c>
      <c r="E845" s="309" t="str">
        <f t="shared" si="41"/>
        <v/>
      </c>
      <c r="F845" s="277" t="str">
        <f t="shared" si="39"/>
        <v>是</v>
      </c>
      <c r="G845" s="155" t="str">
        <f t="shared" si="40"/>
        <v>项</v>
      </c>
    </row>
    <row r="846" ht="36" hidden="1" customHeight="1" spans="1:7">
      <c r="A846" s="449" t="s">
        <v>762</v>
      </c>
      <c r="B846" s="450" t="s">
        <v>277</v>
      </c>
      <c r="C846" s="346">
        <v>0</v>
      </c>
      <c r="D846" s="346">
        <v>0</v>
      </c>
      <c r="E846" s="304" t="str">
        <f t="shared" si="41"/>
        <v/>
      </c>
      <c r="F846" s="277" t="str">
        <f t="shared" si="39"/>
        <v>否</v>
      </c>
      <c r="G846" s="155" t="str">
        <f t="shared" si="40"/>
        <v>项</v>
      </c>
    </row>
    <row r="847" ht="36" customHeight="1" spans="1:7">
      <c r="A847" s="445">
        <v>213</v>
      </c>
      <c r="B847" s="302" t="s">
        <v>91</v>
      </c>
      <c r="C847" s="342">
        <f>C848+C874+C899+C927+C938+C945+C952+C955</f>
        <v>14922</v>
      </c>
      <c r="D847" s="342">
        <f>D848+D874+D899+D927+D938+D945+D952+D955</f>
        <v>9931</v>
      </c>
      <c r="E847" s="304">
        <f t="shared" si="41"/>
        <v>-0.334</v>
      </c>
      <c r="F847" s="277" t="str">
        <f t="shared" si="39"/>
        <v>是</v>
      </c>
      <c r="G847" s="155" t="str">
        <f t="shared" si="40"/>
        <v>类</v>
      </c>
    </row>
    <row r="848" ht="36" customHeight="1" spans="1:7">
      <c r="A848" s="445">
        <v>21301</v>
      </c>
      <c r="B848" s="302" t="s">
        <v>763</v>
      </c>
      <c r="C848" s="342">
        <f>SUM(C849:C873)</f>
        <v>5723</v>
      </c>
      <c r="D848" s="342">
        <f>SUM(D849:D873)</f>
        <v>4023</v>
      </c>
      <c r="E848" s="304">
        <f t="shared" si="41"/>
        <v>-0.297</v>
      </c>
      <c r="F848" s="277" t="str">
        <f t="shared" si="39"/>
        <v>是</v>
      </c>
      <c r="G848" s="155" t="str">
        <f t="shared" si="40"/>
        <v>款</v>
      </c>
    </row>
    <row r="849" ht="36" customHeight="1" spans="1:7">
      <c r="A849" s="444">
        <v>2130101</v>
      </c>
      <c r="B849" s="310" t="s">
        <v>137</v>
      </c>
      <c r="C849" s="346">
        <v>185</v>
      </c>
      <c r="D849" s="346">
        <v>199</v>
      </c>
      <c r="E849" s="309">
        <f t="shared" si="41"/>
        <v>0.076</v>
      </c>
      <c r="F849" s="277" t="str">
        <f t="shared" si="39"/>
        <v>是</v>
      </c>
      <c r="G849" s="155" t="str">
        <f t="shared" si="40"/>
        <v>项</v>
      </c>
    </row>
    <row r="850" ht="36" hidden="1" customHeight="1" spans="1:7">
      <c r="A850" s="444">
        <v>2130102</v>
      </c>
      <c r="B850" s="310" t="s">
        <v>138</v>
      </c>
      <c r="C850" s="346">
        <v>0</v>
      </c>
      <c r="D850" s="346">
        <v>0</v>
      </c>
      <c r="E850" s="309" t="str">
        <f t="shared" si="41"/>
        <v/>
      </c>
      <c r="F850" s="277" t="str">
        <f t="shared" si="39"/>
        <v>否</v>
      </c>
      <c r="G850" s="155" t="str">
        <f t="shared" si="40"/>
        <v>项</v>
      </c>
    </row>
    <row r="851" ht="36" hidden="1" customHeight="1" spans="1:7">
      <c r="A851" s="444">
        <v>2130103</v>
      </c>
      <c r="B851" s="310" t="s">
        <v>139</v>
      </c>
      <c r="C851" s="346">
        <v>0</v>
      </c>
      <c r="D851" s="346">
        <v>0</v>
      </c>
      <c r="E851" s="309" t="str">
        <f t="shared" si="41"/>
        <v/>
      </c>
      <c r="F851" s="277" t="str">
        <f t="shared" si="39"/>
        <v>否</v>
      </c>
      <c r="G851" s="155" t="str">
        <f t="shared" si="40"/>
        <v>项</v>
      </c>
    </row>
    <row r="852" ht="36" customHeight="1" spans="1:7">
      <c r="A852" s="444">
        <v>2130104</v>
      </c>
      <c r="B852" s="310" t="s">
        <v>146</v>
      </c>
      <c r="C852" s="346">
        <v>3901</v>
      </c>
      <c r="D852" s="346">
        <v>3823</v>
      </c>
      <c r="E852" s="309">
        <f t="shared" si="41"/>
        <v>-0.02</v>
      </c>
      <c r="F852" s="277" t="str">
        <f t="shared" si="39"/>
        <v>是</v>
      </c>
      <c r="G852" s="155" t="str">
        <f t="shared" si="40"/>
        <v>项</v>
      </c>
    </row>
    <row r="853" ht="36" hidden="1" customHeight="1" spans="1:7">
      <c r="A853" s="444">
        <v>2130105</v>
      </c>
      <c r="B853" s="310" t="s">
        <v>764</v>
      </c>
      <c r="C853" s="346">
        <v>0</v>
      </c>
      <c r="D853" s="346">
        <v>0</v>
      </c>
      <c r="E853" s="309" t="str">
        <f t="shared" si="41"/>
        <v/>
      </c>
      <c r="F853" s="277" t="str">
        <f t="shared" si="39"/>
        <v>否</v>
      </c>
      <c r="G853" s="155" t="str">
        <f t="shared" si="40"/>
        <v>项</v>
      </c>
    </row>
    <row r="854" ht="36" customHeight="1" spans="1:7">
      <c r="A854" s="444">
        <v>2130106</v>
      </c>
      <c r="B854" s="310" t="s">
        <v>765</v>
      </c>
      <c r="C854" s="346">
        <v>205</v>
      </c>
      <c r="D854" s="346">
        <v>0</v>
      </c>
      <c r="E854" s="309" t="str">
        <f t="shared" si="41"/>
        <v/>
      </c>
      <c r="F854" s="277" t="str">
        <f t="shared" si="39"/>
        <v>是</v>
      </c>
      <c r="G854" s="155" t="str">
        <f t="shared" si="40"/>
        <v>项</v>
      </c>
    </row>
    <row r="855" ht="36" customHeight="1" spans="1:7">
      <c r="A855" s="444">
        <v>2130108</v>
      </c>
      <c r="B855" s="310" t="s">
        <v>766</v>
      </c>
      <c r="C855" s="346">
        <v>51</v>
      </c>
      <c r="D855" s="346">
        <v>0</v>
      </c>
      <c r="E855" s="309" t="str">
        <f t="shared" si="41"/>
        <v/>
      </c>
      <c r="F855" s="277" t="str">
        <f t="shared" si="39"/>
        <v>是</v>
      </c>
      <c r="G855" s="155" t="str">
        <f t="shared" si="40"/>
        <v>项</v>
      </c>
    </row>
    <row r="856" ht="36" hidden="1" customHeight="1" spans="1:7">
      <c r="A856" s="444">
        <v>2130109</v>
      </c>
      <c r="B856" s="310" t="s">
        <v>767</v>
      </c>
      <c r="C856" s="346">
        <v>0</v>
      </c>
      <c r="D856" s="346">
        <v>0</v>
      </c>
      <c r="E856" s="309" t="str">
        <f t="shared" si="41"/>
        <v/>
      </c>
      <c r="F856" s="277" t="str">
        <f t="shared" si="39"/>
        <v>否</v>
      </c>
      <c r="G856" s="155" t="str">
        <f t="shared" si="40"/>
        <v>项</v>
      </c>
    </row>
    <row r="857" ht="36" hidden="1" customHeight="1" spans="1:7">
      <c r="A857" s="444">
        <v>2130110</v>
      </c>
      <c r="B857" s="310" t="s">
        <v>768</v>
      </c>
      <c r="C857" s="346">
        <v>0</v>
      </c>
      <c r="D857" s="346">
        <v>0</v>
      </c>
      <c r="E857" s="309" t="str">
        <f t="shared" si="41"/>
        <v/>
      </c>
      <c r="F857" s="277" t="str">
        <f t="shared" si="39"/>
        <v>否</v>
      </c>
      <c r="G857" s="155" t="str">
        <f t="shared" si="40"/>
        <v>项</v>
      </c>
    </row>
    <row r="858" ht="36" hidden="1" customHeight="1" spans="1:7">
      <c r="A858" s="444">
        <v>2130111</v>
      </c>
      <c r="B858" s="310" t="s">
        <v>769</v>
      </c>
      <c r="C858" s="346">
        <v>0</v>
      </c>
      <c r="D858" s="346">
        <v>0</v>
      </c>
      <c r="E858" s="309" t="str">
        <f t="shared" si="41"/>
        <v/>
      </c>
      <c r="F858" s="277" t="str">
        <f t="shared" si="39"/>
        <v>否</v>
      </c>
      <c r="G858" s="155" t="str">
        <f t="shared" si="40"/>
        <v>项</v>
      </c>
    </row>
    <row r="859" ht="36" hidden="1" customHeight="1" spans="1:7">
      <c r="A859" s="444">
        <v>2130112</v>
      </c>
      <c r="B859" s="310" t="s">
        <v>770</v>
      </c>
      <c r="C859" s="346">
        <v>0</v>
      </c>
      <c r="D859" s="346">
        <v>0</v>
      </c>
      <c r="E859" s="309" t="str">
        <f t="shared" si="41"/>
        <v/>
      </c>
      <c r="F859" s="277" t="str">
        <f t="shared" si="39"/>
        <v>否</v>
      </c>
      <c r="G859" s="155" t="str">
        <f t="shared" si="40"/>
        <v>项</v>
      </c>
    </row>
    <row r="860" ht="36" hidden="1" customHeight="1" spans="1:7">
      <c r="A860" s="444">
        <v>2130114</v>
      </c>
      <c r="B860" s="310" t="s">
        <v>771</v>
      </c>
      <c r="C860" s="346">
        <v>0</v>
      </c>
      <c r="D860" s="346">
        <v>0</v>
      </c>
      <c r="E860" s="309" t="str">
        <f t="shared" si="41"/>
        <v/>
      </c>
      <c r="F860" s="277" t="str">
        <f t="shared" si="39"/>
        <v>否</v>
      </c>
      <c r="G860" s="155" t="str">
        <f t="shared" si="40"/>
        <v>项</v>
      </c>
    </row>
    <row r="861" ht="36" hidden="1" customHeight="1" spans="1:7">
      <c r="A861" s="444">
        <v>2130119</v>
      </c>
      <c r="B861" s="310" t="s">
        <v>772</v>
      </c>
      <c r="C861" s="346">
        <v>0</v>
      </c>
      <c r="D861" s="346">
        <v>0</v>
      </c>
      <c r="E861" s="309" t="str">
        <f t="shared" si="41"/>
        <v/>
      </c>
      <c r="F861" s="277" t="str">
        <f t="shared" si="39"/>
        <v>否</v>
      </c>
      <c r="G861" s="155" t="str">
        <f t="shared" si="40"/>
        <v>项</v>
      </c>
    </row>
    <row r="862" ht="36" customHeight="1" spans="1:7">
      <c r="A862" s="444">
        <v>2130120</v>
      </c>
      <c r="B862" s="310" t="s">
        <v>773</v>
      </c>
      <c r="C862" s="346">
        <v>1280</v>
      </c>
      <c r="D862" s="346">
        <v>0</v>
      </c>
      <c r="E862" s="309" t="str">
        <f t="shared" si="41"/>
        <v/>
      </c>
      <c r="F862" s="277" t="str">
        <f t="shared" si="39"/>
        <v>是</v>
      </c>
      <c r="G862" s="155" t="str">
        <f t="shared" si="40"/>
        <v>项</v>
      </c>
    </row>
    <row r="863" ht="36" hidden="1" customHeight="1" spans="1:7">
      <c r="A863" s="444">
        <v>2130121</v>
      </c>
      <c r="B863" s="310" t="s">
        <v>774</v>
      </c>
      <c r="C863" s="346">
        <v>0</v>
      </c>
      <c r="D863" s="346">
        <v>0</v>
      </c>
      <c r="E863" s="309" t="str">
        <f t="shared" si="41"/>
        <v/>
      </c>
      <c r="F863" s="277" t="str">
        <f t="shared" si="39"/>
        <v>否</v>
      </c>
      <c r="G863" s="155" t="str">
        <f t="shared" si="40"/>
        <v>项</v>
      </c>
    </row>
    <row r="864" ht="36" hidden="1" customHeight="1" spans="1:7">
      <c r="A864" s="444">
        <v>2130122</v>
      </c>
      <c r="B864" s="310" t="s">
        <v>775</v>
      </c>
      <c r="C864" s="346">
        <v>0</v>
      </c>
      <c r="D864" s="346">
        <v>0</v>
      </c>
      <c r="E864" s="309" t="str">
        <f t="shared" si="41"/>
        <v/>
      </c>
      <c r="F864" s="277" t="str">
        <f t="shared" si="39"/>
        <v>否</v>
      </c>
      <c r="G864" s="155" t="str">
        <f t="shared" si="40"/>
        <v>项</v>
      </c>
    </row>
    <row r="865" ht="36" customHeight="1" spans="1:7">
      <c r="A865" s="444">
        <v>2130124</v>
      </c>
      <c r="B865" s="310" t="s">
        <v>776</v>
      </c>
      <c r="C865" s="346">
        <v>1</v>
      </c>
      <c r="D865" s="346">
        <v>1</v>
      </c>
      <c r="E865" s="309">
        <f t="shared" si="41"/>
        <v>0</v>
      </c>
      <c r="F865" s="277" t="str">
        <f t="shared" si="39"/>
        <v>是</v>
      </c>
      <c r="G865" s="155" t="str">
        <f t="shared" si="40"/>
        <v>项</v>
      </c>
    </row>
    <row r="866" ht="36" hidden="1" customHeight="1" spans="1:7">
      <c r="A866" s="444">
        <v>2130125</v>
      </c>
      <c r="B866" s="310" t="s">
        <v>777</v>
      </c>
      <c r="C866" s="346">
        <v>0</v>
      </c>
      <c r="D866" s="346">
        <v>0</v>
      </c>
      <c r="E866" s="309" t="str">
        <f t="shared" si="41"/>
        <v/>
      </c>
      <c r="F866" s="277" t="str">
        <f t="shared" si="39"/>
        <v>否</v>
      </c>
      <c r="G866" s="155" t="str">
        <f t="shared" si="40"/>
        <v>项</v>
      </c>
    </row>
    <row r="867" ht="36" hidden="1" customHeight="1" spans="1:7">
      <c r="A867" s="444">
        <v>2130126</v>
      </c>
      <c r="B867" s="310" t="s">
        <v>778</v>
      </c>
      <c r="C867" s="346">
        <v>0</v>
      </c>
      <c r="D867" s="346">
        <v>0</v>
      </c>
      <c r="E867" s="309"/>
      <c r="F867" s="277" t="str">
        <f t="shared" si="39"/>
        <v>否</v>
      </c>
      <c r="G867" s="155" t="str">
        <f t="shared" si="40"/>
        <v>项</v>
      </c>
    </row>
    <row r="868" ht="36" hidden="1" customHeight="1" spans="1:7">
      <c r="A868" s="444">
        <v>2130135</v>
      </c>
      <c r="B868" s="310" t="s">
        <v>779</v>
      </c>
      <c r="C868" s="346">
        <v>0</v>
      </c>
      <c r="D868" s="346">
        <v>0</v>
      </c>
      <c r="E868" s="309" t="str">
        <f t="shared" si="41"/>
        <v/>
      </c>
      <c r="F868" s="277" t="str">
        <f t="shared" si="39"/>
        <v>否</v>
      </c>
      <c r="G868" s="155" t="str">
        <f t="shared" si="40"/>
        <v>项</v>
      </c>
    </row>
    <row r="869" ht="36" hidden="1" customHeight="1" spans="1:7">
      <c r="A869" s="444">
        <v>2130142</v>
      </c>
      <c r="B869" s="310" t="s">
        <v>780</v>
      </c>
      <c r="C869" s="346">
        <v>0</v>
      </c>
      <c r="D869" s="346">
        <v>0</v>
      </c>
      <c r="E869" s="309" t="str">
        <f t="shared" si="41"/>
        <v/>
      </c>
      <c r="F869" s="277" t="str">
        <f t="shared" si="39"/>
        <v>否</v>
      </c>
      <c r="G869" s="155" t="str">
        <f t="shared" si="40"/>
        <v>项</v>
      </c>
    </row>
    <row r="870" ht="36" hidden="1" customHeight="1" spans="1:7">
      <c r="A870" s="444">
        <v>2130148</v>
      </c>
      <c r="B870" s="310" t="s">
        <v>781</v>
      </c>
      <c r="C870" s="346">
        <v>0</v>
      </c>
      <c r="D870" s="346">
        <v>0</v>
      </c>
      <c r="E870" s="309" t="str">
        <f t="shared" si="41"/>
        <v/>
      </c>
      <c r="F870" s="277" t="str">
        <f t="shared" si="39"/>
        <v>否</v>
      </c>
      <c r="G870" s="155" t="str">
        <f t="shared" si="40"/>
        <v>项</v>
      </c>
    </row>
    <row r="871" ht="36" hidden="1" customHeight="1" spans="1:7">
      <c r="A871" s="444">
        <v>2130152</v>
      </c>
      <c r="B871" s="310" t="s">
        <v>782</v>
      </c>
      <c r="C871" s="346">
        <v>0</v>
      </c>
      <c r="D871" s="346">
        <v>0</v>
      </c>
      <c r="E871" s="309" t="str">
        <f t="shared" si="41"/>
        <v/>
      </c>
      <c r="F871" s="277" t="str">
        <f t="shared" si="39"/>
        <v>否</v>
      </c>
      <c r="G871" s="155" t="str">
        <f t="shared" si="40"/>
        <v>项</v>
      </c>
    </row>
    <row r="872" ht="36" hidden="1" customHeight="1" spans="1:7">
      <c r="A872" s="444">
        <v>2130153</v>
      </c>
      <c r="B872" s="310" t="s">
        <v>783</v>
      </c>
      <c r="C872" s="346">
        <v>0</v>
      </c>
      <c r="D872" s="346">
        <v>0</v>
      </c>
      <c r="E872" s="309" t="str">
        <f t="shared" si="41"/>
        <v/>
      </c>
      <c r="F872" s="277" t="str">
        <f t="shared" si="39"/>
        <v>否</v>
      </c>
      <c r="G872" s="155" t="str">
        <f t="shared" si="40"/>
        <v>项</v>
      </c>
    </row>
    <row r="873" ht="36" customHeight="1" spans="1:7">
      <c r="A873" s="444">
        <v>2130199</v>
      </c>
      <c r="B873" s="310" t="s">
        <v>784</v>
      </c>
      <c r="C873" s="346">
        <v>100</v>
      </c>
      <c r="D873" s="346">
        <v>0</v>
      </c>
      <c r="E873" s="309" t="str">
        <f t="shared" si="41"/>
        <v/>
      </c>
      <c r="F873" s="277" t="str">
        <f t="shared" si="39"/>
        <v>是</v>
      </c>
      <c r="G873" s="155" t="str">
        <f t="shared" si="40"/>
        <v>项</v>
      </c>
    </row>
    <row r="874" ht="36" customHeight="1" spans="1:7">
      <c r="A874" s="445">
        <v>21302</v>
      </c>
      <c r="B874" s="302" t="s">
        <v>785</v>
      </c>
      <c r="C874" s="342">
        <f>SUM(C875:C898)</f>
        <v>1046</v>
      </c>
      <c r="D874" s="342">
        <f>SUM(D875:D898)</f>
        <v>933</v>
      </c>
      <c r="E874" s="304">
        <f t="shared" si="41"/>
        <v>-0.108</v>
      </c>
      <c r="F874" s="277" t="str">
        <f t="shared" si="39"/>
        <v>是</v>
      </c>
      <c r="G874" s="155" t="str">
        <f t="shared" si="40"/>
        <v>款</v>
      </c>
    </row>
    <row r="875" ht="36" customHeight="1" spans="1:7">
      <c r="A875" s="444">
        <v>2130201</v>
      </c>
      <c r="B875" s="310" t="s">
        <v>137</v>
      </c>
      <c r="C875" s="346">
        <v>782</v>
      </c>
      <c r="D875" s="346">
        <v>754</v>
      </c>
      <c r="E875" s="309">
        <f t="shared" si="41"/>
        <v>-0.036</v>
      </c>
      <c r="F875" s="277" t="str">
        <f t="shared" si="39"/>
        <v>是</v>
      </c>
      <c r="G875" s="155" t="str">
        <f t="shared" si="40"/>
        <v>项</v>
      </c>
    </row>
    <row r="876" ht="36" hidden="1" customHeight="1" spans="1:7">
      <c r="A876" s="444">
        <v>2130202</v>
      </c>
      <c r="B876" s="310" t="s">
        <v>138</v>
      </c>
      <c r="C876" s="346">
        <v>0</v>
      </c>
      <c r="D876" s="346">
        <v>0</v>
      </c>
      <c r="E876" s="309" t="str">
        <f t="shared" si="41"/>
        <v/>
      </c>
      <c r="F876" s="277" t="str">
        <f t="shared" si="39"/>
        <v>否</v>
      </c>
      <c r="G876" s="155" t="str">
        <f t="shared" si="40"/>
        <v>项</v>
      </c>
    </row>
    <row r="877" ht="36" hidden="1" customHeight="1" spans="1:7">
      <c r="A877" s="444">
        <v>2130203</v>
      </c>
      <c r="B877" s="310" t="s">
        <v>139</v>
      </c>
      <c r="C877" s="346">
        <v>0</v>
      </c>
      <c r="D877" s="346">
        <v>0</v>
      </c>
      <c r="E877" s="309" t="str">
        <f t="shared" si="41"/>
        <v/>
      </c>
      <c r="F877" s="277" t="str">
        <f t="shared" si="39"/>
        <v>否</v>
      </c>
      <c r="G877" s="155" t="str">
        <f t="shared" si="40"/>
        <v>项</v>
      </c>
    </row>
    <row r="878" ht="36" customHeight="1" spans="1:7">
      <c r="A878" s="444">
        <v>2130204</v>
      </c>
      <c r="B878" s="310" t="s">
        <v>786</v>
      </c>
      <c r="C878" s="346">
        <v>179</v>
      </c>
      <c r="D878" s="346">
        <v>179</v>
      </c>
      <c r="E878" s="309">
        <f t="shared" si="41"/>
        <v>0</v>
      </c>
      <c r="F878" s="277" t="str">
        <f t="shared" si="39"/>
        <v>是</v>
      </c>
      <c r="G878" s="155" t="str">
        <f t="shared" si="40"/>
        <v>项</v>
      </c>
    </row>
    <row r="879" ht="36" hidden="1" customHeight="1" spans="1:7">
      <c r="A879" s="444">
        <v>2130205</v>
      </c>
      <c r="B879" s="310" t="s">
        <v>787</v>
      </c>
      <c r="C879" s="346">
        <v>0</v>
      </c>
      <c r="D879" s="346">
        <v>0</v>
      </c>
      <c r="E879" s="309" t="str">
        <f t="shared" si="41"/>
        <v/>
      </c>
      <c r="F879" s="277" t="str">
        <f t="shared" si="39"/>
        <v>否</v>
      </c>
      <c r="G879" s="155" t="str">
        <f t="shared" si="40"/>
        <v>项</v>
      </c>
    </row>
    <row r="880" ht="36" hidden="1" customHeight="1" spans="1:7">
      <c r="A880" s="444">
        <v>2130206</v>
      </c>
      <c r="B880" s="310" t="s">
        <v>788</v>
      </c>
      <c r="C880" s="346">
        <v>0</v>
      </c>
      <c r="D880" s="346">
        <v>0</v>
      </c>
      <c r="E880" s="309" t="str">
        <f t="shared" si="41"/>
        <v/>
      </c>
      <c r="F880" s="277" t="str">
        <f t="shared" si="39"/>
        <v>否</v>
      </c>
      <c r="G880" s="155" t="str">
        <f t="shared" si="40"/>
        <v>项</v>
      </c>
    </row>
    <row r="881" ht="36" hidden="1" customHeight="1" spans="1:7">
      <c r="A881" s="444">
        <v>2130207</v>
      </c>
      <c r="B881" s="310" t="s">
        <v>789</v>
      </c>
      <c r="C881" s="346">
        <v>0</v>
      </c>
      <c r="D881" s="346">
        <v>0</v>
      </c>
      <c r="E881" s="309" t="str">
        <f t="shared" si="41"/>
        <v/>
      </c>
      <c r="F881" s="277" t="str">
        <f t="shared" si="39"/>
        <v>否</v>
      </c>
      <c r="G881" s="155" t="str">
        <f t="shared" si="40"/>
        <v>项</v>
      </c>
    </row>
    <row r="882" ht="36" hidden="1" customHeight="1" spans="1:7">
      <c r="A882" s="444">
        <v>2130209</v>
      </c>
      <c r="B882" s="310" t="s">
        <v>790</v>
      </c>
      <c r="C882" s="346">
        <v>0</v>
      </c>
      <c r="D882" s="346">
        <v>0</v>
      </c>
      <c r="E882" s="309" t="str">
        <f t="shared" si="41"/>
        <v/>
      </c>
      <c r="F882" s="277" t="str">
        <f t="shared" si="39"/>
        <v>否</v>
      </c>
      <c r="G882" s="155" t="str">
        <f t="shared" si="40"/>
        <v>项</v>
      </c>
    </row>
    <row r="883" ht="36" hidden="1" customHeight="1" spans="1:7">
      <c r="A883" s="444">
        <v>2130210</v>
      </c>
      <c r="B883" s="310" t="s">
        <v>791</v>
      </c>
      <c r="C883" s="346"/>
      <c r="D883" s="346"/>
      <c r="E883" s="309" t="str">
        <f t="shared" si="41"/>
        <v/>
      </c>
      <c r="F883" s="277" t="str">
        <f t="shared" si="39"/>
        <v>否</v>
      </c>
      <c r="G883" s="155" t="str">
        <f t="shared" si="40"/>
        <v>项</v>
      </c>
    </row>
    <row r="884" ht="36" hidden="1" customHeight="1" spans="1:7">
      <c r="A884" s="444">
        <v>2130211</v>
      </c>
      <c r="B884" s="310" t="s">
        <v>792</v>
      </c>
      <c r="C884" s="346">
        <v>0</v>
      </c>
      <c r="D884" s="346">
        <v>0</v>
      </c>
      <c r="E884" s="309" t="str">
        <f t="shared" si="41"/>
        <v/>
      </c>
      <c r="F884" s="277" t="str">
        <f t="shared" si="39"/>
        <v>否</v>
      </c>
      <c r="G884" s="155" t="str">
        <f t="shared" si="40"/>
        <v>项</v>
      </c>
    </row>
    <row r="885" ht="36" hidden="1" customHeight="1" spans="1:7">
      <c r="A885" s="444">
        <v>2130212</v>
      </c>
      <c r="B885" s="310" t="s">
        <v>793</v>
      </c>
      <c r="C885" s="346">
        <v>0</v>
      </c>
      <c r="D885" s="346">
        <v>0</v>
      </c>
      <c r="E885" s="309" t="str">
        <f t="shared" si="41"/>
        <v/>
      </c>
      <c r="F885" s="277" t="str">
        <f t="shared" si="39"/>
        <v>否</v>
      </c>
      <c r="G885" s="155" t="str">
        <f t="shared" si="40"/>
        <v>项</v>
      </c>
    </row>
    <row r="886" ht="36" hidden="1" customHeight="1" spans="1:7">
      <c r="A886" s="444">
        <v>2130213</v>
      </c>
      <c r="B886" s="310" t="s">
        <v>794</v>
      </c>
      <c r="C886" s="346">
        <v>0</v>
      </c>
      <c r="D886" s="346">
        <v>0</v>
      </c>
      <c r="E886" s="309" t="str">
        <f t="shared" si="41"/>
        <v/>
      </c>
      <c r="F886" s="277" t="str">
        <f t="shared" si="39"/>
        <v>否</v>
      </c>
      <c r="G886" s="155" t="str">
        <f t="shared" si="40"/>
        <v>项</v>
      </c>
    </row>
    <row r="887" ht="36" hidden="1" customHeight="1" spans="1:7">
      <c r="A887" s="444">
        <v>2130217</v>
      </c>
      <c r="B887" s="310" t="s">
        <v>795</v>
      </c>
      <c r="C887" s="346">
        <v>0</v>
      </c>
      <c r="D887" s="346">
        <v>0</v>
      </c>
      <c r="E887" s="309" t="str">
        <f t="shared" si="41"/>
        <v/>
      </c>
      <c r="F887" s="277" t="str">
        <f t="shared" si="39"/>
        <v>否</v>
      </c>
      <c r="G887" s="155" t="str">
        <f t="shared" si="40"/>
        <v>项</v>
      </c>
    </row>
    <row r="888" ht="36" hidden="1" customHeight="1" spans="1:7">
      <c r="A888" s="444">
        <v>2130220</v>
      </c>
      <c r="B888" s="310" t="s">
        <v>796</v>
      </c>
      <c r="C888" s="346">
        <v>0</v>
      </c>
      <c r="D888" s="346">
        <v>0</v>
      </c>
      <c r="E888" s="309" t="str">
        <f t="shared" si="41"/>
        <v/>
      </c>
      <c r="F888" s="277" t="str">
        <f t="shared" si="39"/>
        <v>否</v>
      </c>
      <c r="G888" s="155" t="str">
        <f t="shared" si="40"/>
        <v>项</v>
      </c>
    </row>
    <row r="889" ht="36" hidden="1" customHeight="1" spans="1:7">
      <c r="A889" s="444">
        <v>2130221</v>
      </c>
      <c r="B889" s="310" t="s">
        <v>797</v>
      </c>
      <c r="C889" s="346">
        <v>0</v>
      </c>
      <c r="D889" s="346">
        <v>0</v>
      </c>
      <c r="E889" s="309" t="str">
        <f t="shared" si="41"/>
        <v/>
      </c>
      <c r="F889" s="277" t="str">
        <f t="shared" si="39"/>
        <v>否</v>
      </c>
      <c r="G889" s="155" t="str">
        <f t="shared" si="40"/>
        <v>项</v>
      </c>
    </row>
    <row r="890" ht="36" hidden="1" customHeight="1" spans="1:7">
      <c r="A890" s="444">
        <v>2130223</v>
      </c>
      <c r="B890" s="310" t="s">
        <v>798</v>
      </c>
      <c r="C890" s="346">
        <v>0</v>
      </c>
      <c r="D890" s="346">
        <v>0</v>
      </c>
      <c r="E890" s="309" t="str">
        <f t="shared" si="41"/>
        <v/>
      </c>
      <c r="F890" s="277" t="str">
        <f t="shared" si="39"/>
        <v>否</v>
      </c>
      <c r="G890" s="155" t="str">
        <f t="shared" si="40"/>
        <v>项</v>
      </c>
    </row>
    <row r="891" ht="36" hidden="1" customHeight="1" spans="1:7">
      <c r="A891" s="444">
        <v>2130226</v>
      </c>
      <c r="B891" s="310" t="s">
        <v>799</v>
      </c>
      <c r="C891" s="346">
        <v>0</v>
      </c>
      <c r="D891" s="346">
        <v>0</v>
      </c>
      <c r="E891" s="309" t="str">
        <f t="shared" si="41"/>
        <v/>
      </c>
      <c r="F891" s="277" t="str">
        <f t="shared" si="39"/>
        <v>否</v>
      </c>
      <c r="G891" s="155" t="str">
        <f t="shared" si="40"/>
        <v>项</v>
      </c>
    </row>
    <row r="892" ht="36" hidden="1" customHeight="1" spans="1:7">
      <c r="A892" s="444">
        <v>2130227</v>
      </c>
      <c r="B892" s="310" t="s">
        <v>800</v>
      </c>
      <c r="C892" s="346">
        <v>0</v>
      </c>
      <c r="D892" s="346">
        <v>0</v>
      </c>
      <c r="E892" s="309" t="str">
        <f t="shared" si="41"/>
        <v/>
      </c>
      <c r="F892" s="277" t="str">
        <f t="shared" si="39"/>
        <v>否</v>
      </c>
      <c r="G892" s="155" t="str">
        <f t="shared" si="40"/>
        <v>项</v>
      </c>
    </row>
    <row r="893" ht="36" hidden="1" customHeight="1" spans="1:7">
      <c r="A893" s="444">
        <v>2130232</v>
      </c>
      <c r="B893" s="310" t="s">
        <v>801</v>
      </c>
      <c r="C893" s="346"/>
      <c r="D893" s="346"/>
      <c r="E893" s="309" t="str">
        <f t="shared" si="41"/>
        <v/>
      </c>
      <c r="F893" s="277" t="str">
        <f t="shared" si="39"/>
        <v>否</v>
      </c>
      <c r="G893" s="155" t="str">
        <f t="shared" si="40"/>
        <v>项</v>
      </c>
    </row>
    <row r="894" ht="36" customHeight="1" spans="1:7">
      <c r="A894" s="444">
        <v>2130234</v>
      </c>
      <c r="B894" s="310" t="s">
        <v>802</v>
      </c>
      <c r="C894" s="346">
        <v>85</v>
      </c>
      <c r="D894" s="346">
        <v>0</v>
      </c>
      <c r="E894" s="309" t="str">
        <f t="shared" si="41"/>
        <v/>
      </c>
      <c r="F894" s="277" t="str">
        <f t="shared" si="39"/>
        <v>是</v>
      </c>
      <c r="G894" s="155" t="str">
        <f t="shared" si="40"/>
        <v>项</v>
      </c>
    </row>
    <row r="895" ht="36" hidden="1" customHeight="1" spans="1:7">
      <c r="A895" s="444">
        <v>2130235</v>
      </c>
      <c r="B895" s="310" t="s">
        <v>803</v>
      </c>
      <c r="C895" s="346"/>
      <c r="D895" s="346"/>
      <c r="E895" s="309" t="str">
        <f t="shared" si="41"/>
        <v/>
      </c>
      <c r="F895" s="277" t="str">
        <f t="shared" si="39"/>
        <v>否</v>
      </c>
      <c r="G895" s="155" t="str">
        <f t="shared" si="40"/>
        <v>项</v>
      </c>
    </row>
    <row r="896" ht="36" hidden="1" customHeight="1" spans="1:7">
      <c r="A896" s="444">
        <v>2130236</v>
      </c>
      <c r="B896" s="310" t="s">
        <v>804</v>
      </c>
      <c r="C896" s="346">
        <v>0</v>
      </c>
      <c r="D896" s="346">
        <v>0</v>
      </c>
      <c r="E896" s="309" t="str">
        <f t="shared" si="41"/>
        <v/>
      </c>
      <c r="F896" s="277" t="str">
        <f t="shared" si="39"/>
        <v>否</v>
      </c>
      <c r="G896" s="155" t="str">
        <f t="shared" si="40"/>
        <v>项</v>
      </c>
    </row>
    <row r="897" ht="36" hidden="1" customHeight="1" spans="1:7">
      <c r="A897" s="444">
        <v>2130237</v>
      </c>
      <c r="B897" s="310" t="s">
        <v>770</v>
      </c>
      <c r="C897" s="346">
        <v>0</v>
      </c>
      <c r="D897" s="346">
        <v>0</v>
      </c>
      <c r="E897" s="309" t="str">
        <f t="shared" si="41"/>
        <v/>
      </c>
      <c r="F897" s="277" t="str">
        <f t="shared" si="39"/>
        <v>否</v>
      </c>
      <c r="G897" s="155" t="str">
        <f t="shared" si="40"/>
        <v>项</v>
      </c>
    </row>
    <row r="898" ht="36" hidden="1" customHeight="1" spans="1:7">
      <c r="A898" s="444">
        <v>2130299</v>
      </c>
      <c r="B898" s="310" t="s">
        <v>805</v>
      </c>
      <c r="C898" s="346">
        <v>0</v>
      </c>
      <c r="D898" s="346">
        <v>0</v>
      </c>
      <c r="E898" s="309" t="str">
        <f t="shared" si="41"/>
        <v/>
      </c>
      <c r="F898" s="277" t="str">
        <f t="shared" si="39"/>
        <v>否</v>
      </c>
      <c r="G898" s="155" t="str">
        <f t="shared" si="40"/>
        <v>项</v>
      </c>
    </row>
    <row r="899" ht="36" customHeight="1" spans="1:7">
      <c r="A899" s="445">
        <v>21303</v>
      </c>
      <c r="B899" s="302" t="s">
        <v>806</v>
      </c>
      <c r="C899" s="342">
        <f>SUM(C900:C926)</f>
        <v>2715</v>
      </c>
      <c r="D899" s="342">
        <f>SUM(D900:D926)</f>
        <v>896</v>
      </c>
      <c r="E899" s="304">
        <f t="shared" si="41"/>
        <v>-0.67</v>
      </c>
      <c r="F899" s="277" t="str">
        <f t="shared" si="39"/>
        <v>是</v>
      </c>
      <c r="G899" s="155" t="str">
        <f t="shared" si="40"/>
        <v>款</v>
      </c>
    </row>
    <row r="900" ht="36" customHeight="1" spans="1:7">
      <c r="A900" s="444">
        <v>2130301</v>
      </c>
      <c r="B900" s="310" t="s">
        <v>137</v>
      </c>
      <c r="C900" s="346">
        <v>115</v>
      </c>
      <c r="D900" s="346">
        <v>100</v>
      </c>
      <c r="E900" s="309">
        <f t="shared" si="41"/>
        <v>-0.13</v>
      </c>
      <c r="F900" s="277" t="str">
        <f t="shared" ref="F900:F963" si="42">IF(LEN(A900)=3,"是",IF(B900&lt;&gt;"",IF(SUM(C900:D900)&lt;&gt;0,"是","否"),"是"))</f>
        <v>是</v>
      </c>
      <c r="G900" s="155" t="str">
        <f t="shared" ref="G900:G963" si="43">IF(LEN(A900)=3,"类",IF(LEN(A900)=5,"款","项"))</f>
        <v>项</v>
      </c>
    </row>
    <row r="901" ht="36" hidden="1" customHeight="1" spans="1:7">
      <c r="A901" s="444">
        <v>2130302</v>
      </c>
      <c r="B901" s="310" t="s">
        <v>138</v>
      </c>
      <c r="C901" s="346">
        <v>0</v>
      </c>
      <c r="D901" s="346">
        <v>0</v>
      </c>
      <c r="E901" s="309" t="str">
        <f t="shared" ref="E901:E964" si="44">IF(D901&gt;0,D901/C901-1,IF(C901&lt;0,-(D901/C901-1),""))</f>
        <v/>
      </c>
      <c r="F901" s="277" t="str">
        <f t="shared" si="42"/>
        <v>否</v>
      </c>
      <c r="G901" s="155" t="str">
        <f t="shared" si="43"/>
        <v>项</v>
      </c>
    </row>
    <row r="902" ht="36" hidden="1" customHeight="1" spans="1:7">
      <c r="A902" s="444">
        <v>2130303</v>
      </c>
      <c r="B902" s="310" t="s">
        <v>139</v>
      </c>
      <c r="C902" s="346">
        <v>0</v>
      </c>
      <c r="D902" s="346">
        <v>0</v>
      </c>
      <c r="E902" s="309" t="str">
        <f t="shared" si="44"/>
        <v/>
      </c>
      <c r="F902" s="277" t="str">
        <f t="shared" si="42"/>
        <v>否</v>
      </c>
      <c r="G902" s="155" t="str">
        <f t="shared" si="43"/>
        <v>项</v>
      </c>
    </row>
    <row r="903" ht="36" hidden="1" customHeight="1" spans="1:7">
      <c r="A903" s="444">
        <v>2130304</v>
      </c>
      <c r="B903" s="310" t="s">
        <v>807</v>
      </c>
      <c r="C903" s="346">
        <v>0</v>
      </c>
      <c r="D903" s="346">
        <v>0</v>
      </c>
      <c r="E903" s="309" t="str">
        <f t="shared" si="44"/>
        <v/>
      </c>
      <c r="F903" s="277" t="str">
        <f t="shared" si="42"/>
        <v>否</v>
      </c>
      <c r="G903" s="155" t="str">
        <f t="shared" si="43"/>
        <v>项</v>
      </c>
    </row>
    <row r="904" ht="36" customHeight="1" spans="1:7">
      <c r="A904" s="444">
        <v>2130305</v>
      </c>
      <c r="B904" s="310" t="s">
        <v>808</v>
      </c>
      <c r="C904" s="346">
        <v>1650</v>
      </c>
      <c r="D904" s="346">
        <v>0</v>
      </c>
      <c r="E904" s="309" t="str">
        <f t="shared" si="44"/>
        <v/>
      </c>
      <c r="F904" s="277" t="str">
        <f t="shared" si="42"/>
        <v>是</v>
      </c>
      <c r="G904" s="155" t="str">
        <f t="shared" si="43"/>
        <v>项</v>
      </c>
    </row>
    <row r="905" ht="36" hidden="1" customHeight="1" spans="1:7">
      <c r="A905" s="444">
        <v>2130306</v>
      </c>
      <c r="B905" s="310" t="s">
        <v>809</v>
      </c>
      <c r="C905" s="346">
        <v>0</v>
      </c>
      <c r="D905" s="346">
        <v>0</v>
      </c>
      <c r="E905" s="309" t="str">
        <f t="shared" si="44"/>
        <v/>
      </c>
      <c r="F905" s="277" t="str">
        <f t="shared" si="42"/>
        <v>否</v>
      </c>
      <c r="G905" s="155" t="str">
        <f t="shared" si="43"/>
        <v>项</v>
      </c>
    </row>
    <row r="906" ht="36" hidden="1" customHeight="1" spans="1:7">
      <c r="A906" s="444">
        <v>2130307</v>
      </c>
      <c r="B906" s="310" t="s">
        <v>810</v>
      </c>
      <c r="C906" s="346">
        <v>0</v>
      </c>
      <c r="D906" s="346">
        <v>0</v>
      </c>
      <c r="E906" s="309" t="str">
        <f t="shared" si="44"/>
        <v/>
      </c>
      <c r="F906" s="277" t="str">
        <f t="shared" si="42"/>
        <v>否</v>
      </c>
      <c r="G906" s="155" t="str">
        <f t="shared" si="43"/>
        <v>项</v>
      </c>
    </row>
    <row r="907" ht="36" hidden="1" customHeight="1" spans="1:7">
      <c r="A907" s="444">
        <v>2130308</v>
      </c>
      <c r="B907" s="310" t="s">
        <v>811</v>
      </c>
      <c r="C907" s="346">
        <v>0</v>
      </c>
      <c r="D907" s="346">
        <v>0</v>
      </c>
      <c r="E907" s="309"/>
      <c r="F907" s="277" t="str">
        <f t="shared" si="42"/>
        <v>否</v>
      </c>
      <c r="G907" s="155" t="str">
        <f t="shared" si="43"/>
        <v>项</v>
      </c>
    </row>
    <row r="908" ht="36" hidden="1" customHeight="1" spans="1:7">
      <c r="A908" s="444">
        <v>2130309</v>
      </c>
      <c r="B908" s="310" t="s">
        <v>812</v>
      </c>
      <c r="C908" s="346">
        <v>0</v>
      </c>
      <c r="D908" s="346">
        <v>0</v>
      </c>
      <c r="E908" s="309" t="str">
        <f t="shared" si="44"/>
        <v/>
      </c>
      <c r="F908" s="277" t="str">
        <f t="shared" si="42"/>
        <v>否</v>
      </c>
      <c r="G908" s="155" t="str">
        <f t="shared" si="43"/>
        <v>项</v>
      </c>
    </row>
    <row r="909" ht="36" hidden="1" customHeight="1" spans="1:7">
      <c r="A909" s="444">
        <v>2130310</v>
      </c>
      <c r="B909" s="310" t="s">
        <v>813</v>
      </c>
      <c r="C909" s="346">
        <v>0</v>
      </c>
      <c r="D909" s="346">
        <v>0</v>
      </c>
      <c r="E909" s="309" t="str">
        <f t="shared" si="44"/>
        <v/>
      </c>
      <c r="F909" s="277" t="str">
        <f t="shared" si="42"/>
        <v>否</v>
      </c>
      <c r="G909" s="155" t="str">
        <f t="shared" si="43"/>
        <v>项</v>
      </c>
    </row>
    <row r="910" ht="36" customHeight="1" spans="1:7">
      <c r="A910" s="444">
        <v>2130311</v>
      </c>
      <c r="B910" s="310" t="s">
        <v>814</v>
      </c>
      <c r="C910" s="346">
        <v>100</v>
      </c>
      <c r="D910" s="346">
        <v>0</v>
      </c>
      <c r="E910" s="309" t="str">
        <f t="shared" si="44"/>
        <v/>
      </c>
      <c r="F910" s="277" t="str">
        <f t="shared" si="42"/>
        <v>是</v>
      </c>
      <c r="G910" s="155" t="str">
        <f t="shared" si="43"/>
        <v>项</v>
      </c>
    </row>
    <row r="911" ht="36" hidden="1" customHeight="1" spans="1:7">
      <c r="A911" s="444">
        <v>2130312</v>
      </c>
      <c r="B911" s="310" t="s">
        <v>815</v>
      </c>
      <c r="C911" s="346">
        <v>0</v>
      </c>
      <c r="D911" s="346">
        <v>0</v>
      </c>
      <c r="E911" s="309" t="str">
        <f t="shared" si="44"/>
        <v/>
      </c>
      <c r="F911" s="277" t="str">
        <f t="shared" si="42"/>
        <v>否</v>
      </c>
      <c r="G911" s="155" t="str">
        <f t="shared" si="43"/>
        <v>项</v>
      </c>
    </row>
    <row r="912" ht="36" hidden="1" customHeight="1" spans="1:7">
      <c r="A912" s="444">
        <v>2130313</v>
      </c>
      <c r="B912" s="310" t="s">
        <v>816</v>
      </c>
      <c r="C912" s="346">
        <v>0</v>
      </c>
      <c r="D912" s="346">
        <v>0</v>
      </c>
      <c r="E912" s="309" t="str">
        <f t="shared" si="44"/>
        <v/>
      </c>
      <c r="F912" s="277" t="str">
        <f t="shared" si="42"/>
        <v>否</v>
      </c>
      <c r="G912" s="155" t="str">
        <f t="shared" si="43"/>
        <v>项</v>
      </c>
    </row>
    <row r="913" ht="36" hidden="1" customHeight="1" spans="1:7">
      <c r="A913" s="444">
        <v>2130314</v>
      </c>
      <c r="B913" s="310" t="s">
        <v>817</v>
      </c>
      <c r="C913" s="346">
        <v>0</v>
      </c>
      <c r="D913" s="346">
        <v>0</v>
      </c>
      <c r="E913" s="309" t="str">
        <f t="shared" si="44"/>
        <v/>
      </c>
      <c r="F913" s="277" t="str">
        <f t="shared" si="42"/>
        <v>否</v>
      </c>
      <c r="G913" s="155" t="str">
        <f t="shared" si="43"/>
        <v>项</v>
      </c>
    </row>
    <row r="914" ht="36" hidden="1" customHeight="1" spans="1:7">
      <c r="A914" s="444">
        <v>2130315</v>
      </c>
      <c r="B914" s="310" t="s">
        <v>818</v>
      </c>
      <c r="C914" s="346">
        <v>0</v>
      </c>
      <c r="D914" s="346">
        <v>0</v>
      </c>
      <c r="E914" s="309" t="str">
        <f t="shared" si="44"/>
        <v/>
      </c>
      <c r="F914" s="277" t="str">
        <f t="shared" si="42"/>
        <v>否</v>
      </c>
      <c r="G914" s="155" t="str">
        <f t="shared" si="43"/>
        <v>项</v>
      </c>
    </row>
    <row r="915" ht="36" hidden="1" customHeight="1" spans="1:7">
      <c r="A915" s="444">
        <v>2130316</v>
      </c>
      <c r="B915" s="310" t="s">
        <v>819</v>
      </c>
      <c r="C915" s="346">
        <v>0</v>
      </c>
      <c r="D915" s="346">
        <v>0</v>
      </c>
      <c r="E915" s="309" t="str">
        <f t="shared" si="44"/>
        <v/>
      </c>
      <c r="F915" s="277" t="str">
        <f t="shared" si="42"/>
        <v>否</v>
      </c>
      <c r="G915" s="155" t="str">
        <f t="shared" si="43"/>
        <v>项</v>
      </c>
    </row>
    <row r="916" ht="36" hidden="1" customHeight="1" spans="1:7">
      <c r="A916" s="444">
        <v>2130317</v>
      </c>
      <c r="B916" s="310" t="s">
        <v>820</v>
      </c>
      <c r="C916" s="346">
        <v>0</v>
      </c>
      <c r="D916" s="346">
        <v>0</v>
      </c>
      <c r="E916" s="309" t="str">
        <f t="shared" si="44"/>
        <v/>
      </c>
      <c r="F916" s="277" t="str">
        <f t="shared" si="42"/>
        <v>否</v>
      </c>
      <c r="G916" s="155" t="str">
        <f t="shared" si="43"/>
        <v>项</v>
      </c>
    </row>
    <row r="917" ht="36" hidden="1" customHeight="1" spans="1:7">
      <c r="A917" s="444">
        <v>2130318</v>
      </c>
      <c r="B917" s="310" t="s">
        <v>821</v>
      </c>
      <c r="C917" s="346">
        <v>0</v>
      </c>
      <c r="D917" s="346">
        <v>0</v>
      </c>
      <c r="E917" s="309" t="str">
        <f t="shared" si="44"/>
        <v/>
      </c>
      <c r="F917" s="277" t="str">
        <f t="shared" si="42"/>
        <v>否</v>
      </c>
      <c r="G917" s="155" t="str">
        <f t="shared" si="43"/>
        <v>项</v>
      </c>
    </row>
    <row r="918" ht="36" hidden="1" customHeight="1" spans="1:7">
      <c r="A918" s="444">
        <v>2130319</v>
      </c>
      <c r="B918" s="310" t="s">
        <v>822</v>
      </c>
      <c r="C918" s="346">
        <v>0</v>
      </c>
      <c r="D918" s="346">
        <v>0</v>
      </c>
      <c r="E918" s="309" t="str">
        <f t="shared" si="44"/>
        <v/>
      </c>
      <c r="F918" s="277" t="str">
        <f t="shared" si="42"/>
        <v>否</v>
      </c>
      <c r="G918" s="155" t="str">
        <f t="shared" si="43"/>
        <v>项</v>
      </c>
    </row>
    <row r="919" ht="36" hidden="1" customHeight="1" spans="1:7">
      <c r="A919" s="444">
        <v>2130321</v>
      </c>
      <c r="B919" s="310" t="s">
        <v>823</v>
      </c>
      <c r="C919" s="346">
        <v>0</v>
      </c>
      <c r="D919" s="346">
        <v>0</v>
      </c>
      <c r="E919" s="309" t="str">
        <f t="shared" si="44"/>
        <v/>
      </c>
      <c r="F919" s="277" t="str">
        <f t="shared" si="42"/>
        <v>否</v>
      </c>
      <c r="G919" s="155" t="str">
        <f t="shared" si="43"/>
        <v>项</v>
      </c>
    </row>
    <row r="920" ht="36" hidden="1" customHeight="1" spans="1:7">
      <c r="A920" s="444">
        <v>2130322</v>
      </c>
      <c r="B920" s="310" t="s">
        <v>824</v>
      </c>
      <c r="C920" s="346">
        <v>0</v>
      </c>
      <c r="D920" s="346">
        <v>0</v>
      </c>
      <c r="E920" s="309" t="str">
        <f t="shared" si="44"/>
        <v/>
      </c>
      <c r="F920" s="277" t="str">
        <f t="shared" si="42"/>
        <v>否</v>
      </c>
      <c r="G920" s="155" t="str">
        <f t="shared" si="43"/>
        <v>项</v>
      </c>
    </row>
    <row r="921" ht="36" hidden="1" customHeight="1" spans="1:7">
      <c r="A921" s="444">
        <v>2130333</v>
      </c>
      <c r="B921" s="310" t="s">
        <v>798</v>
      </c>
      <c r="C921" s="346">
        <v>0</v>
      </c>
      <c r="D921" s="346">
        <v>0</v>
      </c>
      <c r="E921" s="309" t="str">
        <f t="shared" si="44"/>
        <v/>
      </c>
      <c r="F921" s="277" t="str">
        <f t="shared" si="42"/>
        <v>否</v>
      </c>
      <c r="G921" s="155" t="str">
        <f t="shared" si="43"/>
        <v>项</v>
      </c>
    </row>
    <row r="922" ht="36" hidden="1" customHeight="1" spans="1:7">
      <c r="A922" s="444">
        <v>2130334</v>
      </c>
      <c r="B922" s="310" t="s">
        <v>825</v>
      </c>
      <c r="C922" s="346">
        <v>0</v>
      </c>
      <c r="D922" s="346">
        <v>0</v>
      </c>
      <c r="E922" s="309" t="str">
        <f t="shared" si="44"/>
        <v/>
      </c>
      <c r="F922" s="277" t="str">
        <f t="shared" si="42"/>
        <v>否</v>
      </c>
      <c r="G922" s="155" t="str">
        <f t="shared" si="43"/>
        <v>项</v>
      </c>
    </row>
    <row r="923" ht="36" hidden="1" customHeight="1" spans="1:7">
      <c r="A923" s="444">
        <v>2130335</v>
      </c>
      <c r="B923" s="310" t="s">
        <v>826</v>
      </c>
      <c r="C923" s="346">
        <v>0</v>
      </c>
      <c r="D923" s="346">
        <v>0</v>
      </c>
      <c r="E923" s="309" t="str">
        <f t="shared" si="44"/>
        <v/>
      </c>
      <c r="F923" s="277" t="str">
        <f t="shared" si="42"/>
        <v>否</v>
      </c>
      <c r="G923" s="155" t="str">
        <f t="shared" si="43"/>
        <v>项</v>
      </c>
    </row>
    <row r="924" ht="36" hidden="1" customHeight="1" spans="1:7">
      <c r="A924" s="444">
        <v>2130336</v>
      </c>
      <c r="B924" s="310" t="s">
        <v>827</v>
      </c>
      <c r="C924" s="346">
        <v>0</v>
      </c>
      <c r="D924" s="346">
        <v>0</v>
      </c>
      <c r="E924" s="309" t="str">
        <f t="shared" si="44"/>
        <v/>
      </c>
      <c r="F924" s="277" t="str">
        <f t="shared" si="42"/>
        <v>否</v>
      </c>
      <c r="G924" s="155" t="str">
        <f t="shared" si="43"/>
        <v>项</v>
      </c>
    </row>
    <row r="925" ht="36" hidden="1" customHeight="1" spans="1:7">
      <c r="A925" s="444">
        <v>2130337</v>
      </c>
      <c r="B925" s="310" t="s">
        <v>828</v>
      </c>
      <c r="C925" s="346">
        <v>0</v>
      </c>
      <c r="D925" s="346">
        <v>0</v>
      </c>
      <c r="E925" s="309" t="str">
        <f t="shared" si="44"/>
        <v/>
      </c>
      <c r="F925" s="277" t="str">
        <f t="shared" si="42"/>
        <v>否</v>
      </c>
      <c r="G925" s="155" t="str">
        <f t="shared" si="43"/>
        <v>项</v>
      </c>
    </row>
    <row r="926" ht="36" customHeight="1" spans="1:7">
      <c r="A926" s="444">
        <v>2130399</v>
      </c>
      <c r="B926" s="310" t="s">
        <v>829</v>
      </c>
      <c r="C926" s="346">
        <v>850</v>
      </c>
      <c r="D926" s="346">
        <v>796</v>
      </c>
      <c r="E926" s="309">
        <f t="shared" si="44"/>
        <v>-0.064</v>
      </c>
      <c r="F926" s="277" t="str">
        <f t="shared" si="42"/>
        <v>是</v>
      </c>
      <c r="G926" s="155" t="str">
        <f t="shared" si="43"/>
        <v>项</v>
      </c>
    </row>
    <row r="927" ht="36" customHeight="1" spans="1:7">
      <c r="A927" s="445">
        <v>21305</v>
      </c>
      <c r="B927" s="302" t="s">
        <v>830</v>
      </c>
      <c r="C927" s="342">
        <f>SUM(C928:C937)</f>
        <v>726</v>
      </c>
      <c r="D927" s="342">
        <f>SUM(D928:D937)</f>
        <v>115</v>
      </c>
      <c r="E927" s="304">
        <f t="shared" si="44"/>
        <v>-0.842</v>
      </c>
      <c r="F927" s="277" t="str">
        <f t="shared" si="42"/>
        <v>是</v>
      </c>
      <c r="G927" s="155" t="str">
        <f t="shared" si="43"/>
        <v>款</v>
      </c>
    </row>
    <row r="928" ht="36" customHeight="1" spans="1:7">
      <c r="A928" s="444">
        <v>2130501</v>
      </c>
      <c r="B928" s="310" t="s">
        <v>137</v>
      </c>
      <c r="C928" s="346">
        <v>105</v>
      </c>
      <c r="D928" s="346">
        <v>115</v>
      </c>
      <c r="E928" s="309">
        <f t="shared" si="44"/>
        <v>0.095</v>
      </c>
      <c r="F928" s="277" t="str">
        <f t="shared" si="42"/>
        <v>是</v>
      </c>
      <c r="G928" s="155" t="str">
        <f t="shared" si="43"/>
        <v>项</v>
      </c>
    </row>
    <row r="929" ht="36" hidden="1" customHeight="1" spans="1:7">
      <c r="A929" s="444">
        <v>2130502</v>
      </c>
      <c r="B929" s="310" t="s">
        <v>138</v>
      </c>
      <c r="C929" s="346">
        <v>0</v>
      </c>
      <c r="D929" s="346">
        <v>0</v>
      </c>
      <c r="E929" s="309" t="str">
        <f t="shared" si="44"/>
        <v/>
      </c>
      <c r="F929" s="277" t="str">
        <f t="shared" si="42"/>
        <v>否</v>
      </c>
      <c r="G929" s="155" t="str">
        <f t="shared" si="43"/>
        <v>项</v>
      </c>
    </row>
    <row r="930" ht="36" hidden="1" customHeight="1" spans="1:7">
      <c r="A930" s="444">
        <v>2130503</v>
      </c>
      <c r="B930" s="310" t="s">
        <v>139</v>
      </c>
      <c r="C930" s="346">
        <v>0</v>
      </c>
      <c r="D930" s="346">
        <v>0</v>
      </c>
      <c r="E930" s="309" t="str">
        <f t="shared" si="44"/>
        <v/>
      </c>
      <c r="F930" s="277" t="str">
        <f t="shared" si="42"/>
        <v>否</v>
      </c>
      <c r="G930" s="155" t="str">
        <f t="shared" si="43"/>
        <v>项</v>
      </c>
    </row>
    <row r="931" ht="36" customHeight="1" spans="1:7">
      <c r="A931" s="444">
        <v>2130504</v>
      </c>
      <c r="B931" s="310" t="s">
        <v>831</v>
      </c>
      <c r="C931" s="346">
        <v>621</v>
      </c>
      <c r="D931" s="346">
        <v>0</v>
      </c>
      <c r="E931" s="309" t="str">
        <f t="shared" si="44"/>
        <v/>
      </c>
      <c r="F931" s="277" t="str">
        <f t="shared" si="42"/>
        <v>是</v>
      </c>
      <c r="G931" s="155" t="str">
        <f t="shared" si="43"/>
        <v>项</v>
      </c>
    </row>
    <row r="932" ht="36" hidden="1" customHeight="1" spans="1:7">
      <c r="A932" s="444">
        <v>2130505</v>
      </c>
      <c r="B932" s="310" t="s">
        <v>832</v>
      </c>
      <c r="C932" s="346">
        <v>0</v>
      </c>
      <c r="D932" s="346">
        <v>0</v>
      </c>
      <c r="E932" s="309" t="str">
        <f t="shared" si="44"/>
        <v/>
      </c>
      <c r="F932" s="277" t="str">
        <f t="shared" si="42"/>
        <v>否</v>
      </c>
      <c r="G932" s="155" t="str">
        <f t="shared" si="43"/>
        <v>项</v>
      </c>
    </row>
    <row r="933" ht="36" hidden="1" customHeight="1" spans="1:7">
      <c r="A933" s="444">
        <v>2130506</v>
      </c>
      <c r="B933" s="310" t="s">
        <v>833</v>
      </c>
      <c r="C933" s="346">
        <v>0</v>
      </c>
      <c r="D933" s="346">
        <v>0</v>
      </c>
      <c r="E933" s="309" t="str">
        <f t="shared" si="44"/>
        <v/>
      </c>
      <c r="F933" s="277" t="str">
        <f t="shared" si="42"/>
        <v>否</v>
      </c>
      <c r="G933" s="155" t="str">
        <f t="shared" si="43"/>
        <v>项</v>
      </c>
    </row>
    <row r="934" ht="36" hidden="1" customHeight="1" spans="1:7">
      <c r="A934" s="444">
        <v>2130507</v>
      </c>
      <c r="B934" s="310" t="s">
        <v>834</v>
      </c>
      <c r="C934" s="346">
        <v>0</v>
      </c>
      <c r="D934" s="346">
        <v>0</v>
      </c>
      <c r="E934" s="309" t="str">
        <f t="shared" si="44"/>
        <v/>
      </c>
      <c r="F934" s="277" t="str">
        <f t="shared" si="42"/>
        <v>否</v>
      </c>
      <c r="G934" s="155" t="str">
        <f t="shared" si="43"/>
        <v>项</v>
      </c>
    </row>
    <row r="935" ht="36" hidden="1" customHeight="1" spans="1:7">
      <c r="A935" s="444">
        <v>2130508</v>
      </c>
      <c r="B935" s="310" t="s">
        <v>835</v>
      </c>
      <c r="C935" s="346">
        <v>0</v>
      </c>
      <c r="D935" s="346">
        <v>0</v>
      </c>
      <c r="E935" s="309" t="str">
        <f t="shared" si="44"/>
        <v/>
      </c>
      <c r="F935" s="277" t="str">
        <f t="shared" si="42"/>
        <v>否</v>
      </c>
      <c r="G935" s="155" t="str">
        <f t="shared" si="43"/>
        <v>项</v>
      </c>
    </row>
    <row r="936" ht="36" hidden="1" customHeight="1" spans="1:7">
      <c r="A936" s="444">
        <v>2130550</v>
      </c>
      <c r="B936" s="310" t="s">
        <v>836</v>
      </c>
      <c r="C936" s="346">
        <v>0</v>
      </c>
      <c r="D936" s="346">
        <v>0</v>
      </c>
      <c r="E936" s="309" t="str">
        <f t="shared" si="44"/>
        <v/>
      </c>
      <c r="F936" s="277" t="str">
        <f t="shared" si="42"/>
        <v>否</v>
      </c>
      <c r="G936" s="155" t="str">
        <f t="shared" si="43"/>
        <v>项</v>
      </c>
    </row>
    <row r="937" ht="36" hidden="1" customHeight="1" spans="1:7">
      <c r="A937" s="444">
        <v>2130599</v>
      </c>
      <c r="B937" s="310" t="s">
        <v>837</v>
      </c>
      <c r="C937" s="346">
        <v>0</v>
      </c>
      <c r="D937" s="346">
        <v>0</v>
      </c>
      <c r="E937" s="309" t="str">
        <f t="shared" si="44"/>
        <v/>
      </c>
      <c r="F937" s="277" t="str">
        <f t="shared" si="42"/>
        <v>否</v>
      </c>
      <c r="G937" s="155" t="str">
        <f t="shared" si="43"/>
        <v>项</v>
      </c>
    </row>
    <row r="938" ht="36" customHeight="1" spans="1:7">
      <c r="A938" s="445">
        <v>21307</v>
      </c>
      <c r="B938" s="302" t="s">
        <v>838</v>
      </c>
      <c r="C938" s="342">
        <f>SUM(C939:C944)</f>
        <v>4577</v>
      </c>
      <c r="D938" s="342">
        <f>SUM(D939:D944)</f>
        <v>3964</v>
      </c>
      <c r="E938" s="304">
        <f t="shared" si="44"/>
        <v>-0.134</v>
      </c>
      <c r="F938" s="277" t="str">
        <f t="shared" si="42"/>
        <v>是</v>
      </c>
      <c r="G938" s="155" t="str">
        <f t="shared" si="43"/>
        <v>款</v>
      </c>
    </row>
    <row r="939" ht="36" hidden="1" customHeight="1" spans="1:7">
      <c r="A939" s="444">
        <v>2130701</v>
      </c>
      <c r="B939" s="310" t="s">
        <v>839</v>
      </c>
      <c r="C939" s="346">
        <v>0</v>
      </c>
      <c r="D939" s="346">
        <v>0</v>
      </c>
      <c r="E939" s="309" t="str">
        <f t="shared" si="44"/>
        <v/>
      </c>
      <c r="F939" s="277" t="str">
        <f t="shared" si="42"/>
        <v>否</v>
      </c>
      <c r="G939" s="155" t="str">
        <f t="shared" si="43"/>
        <v>项</v>
      </c>
    </row>
    <row r="940" ht="36" hidden="1" customHeight="1" spans="1:7">
      <c r="A940" s="444">
        <v>2130704</v>
      </c>
      <c r="B940" s="310" t="s">
        <v>840</v>
      </c>
      <c r="C940" s="346">
        <v>0</v>
      </c>
      <c r="D940" s="346">
        <v>0</v>
      </c>
      <c r="E940" s="309" t="str">
        <f t="shared" si="44"/>
        <v/>
      </c>
      <c r="F940" s="277" t="str">
        <f t="shared" si="42"/>
        <v>否</v>
      </c>
      <c r="G940" s="155" t="str">
        <f t="shared" si="43"/>
        <v>项</v>
      </c>
    </row>
    <row r="941" ht="36" customHeight="1" spans="1:7">
      <c r="A941" s="444">
        <v>2130705</v>
      </c>
      <c r="B941" s="310" t="s">
        <v>841</v>
      </c>
      <c r="C941" s="346">
        <v>4577</v>
      </c>
      <c r="D941" s="346">
        <v>3964</v>
      </c>
      <c r="E941" s="309">
        <f t="shared" si="44"/>
        <v>-0.134</v>
      </c>
      <c r="F941" s="277" t="str">
        <f t="shared" si="42"/>
        <v>是</v>
      </c>
      <c r="G941" s="155" t="str">
        <f t="shared" si="43"/>
        <v>项</v>
      </c>
    </row>
    <row r="942" ht="36" hidden="1" customHeight="1" spans="1:7">
      <c r="A942" s="444">
        <v>2130706</v>
      </c>
      <c r="B942" s="310" t="s">
        <v>842</v>
      </c>
      <c r="C942" s="346">
        <v>0</v>
      </c>
      <c r="D942" s="346">
        <v>0</v>
      </c>
      <c r="E942" s="309" t="str">
        <f t="shared" si="44"/>
        <v/>
      </c>
      <c r="F942" s="277" t="str">
        <f t="shared" si="42"/>
        <v>否</v>
      </c>
      <c r="G942" s="155" t="str">
        <f t="shared" si="43"/>
        <v>项</v>
      </c>
    </row>
    <row r="943" ht="36" hidden="1" customHeight="1" spans="1:7">
      <c r="A943" s="444">
        <v>2130707</v>
      </c>
      <c r="B943" s="310" t="s">
        <v>843</v>
      </c>
      <c r="C943" s="346">
        <v>0</v>
      </c>
      <c r="D943" s="346">
        <v>0</v>
      </c>
      <c r="E943" s="309" t="str">
        <f t="shared" si="44"/>
        <v/>
      </c>
      <c r="F943" s="277" t="str">
        <f t="shared" si="42"/>
        <v>否</v>
      </c>
      <c r="G943" s="155" t="str">
        <f t="shared" si="43"/>
        <v>项</v>
      </c>
    </row>
    <row r="944" ht="36" hidden="1" customHeight="1" spans="1:7">
      <c r="A944" s="444">
        <v>2130799</v>
      </c>
      <c r="B944" s="310" t="s">
        <v>844</v>
      </c>
      <c r="C944" s="346">
        <v>0</v>
      </c>
      <c r="D944" s="346">
        <v>0</v>
      </c>
      <c r="E944" s="309" t="str">
        <f t="shared" si="44"/>
        <v/>
      </c>
      <c r="F944" s="277" t="str">
        <f t="shared" si="42"/>
        <v>否</v>
      </c>
      <c r="G944" s="155" t="str">
        <f t="shared" si="43"/>
        <v>项</v>
      </c>
    </row>
    <row r="945" ht="36" customHeight="1" spans="1:7">
      <c r="A945" s="445">
        <v>21308</v>
      </c>
      <c r="B945" s="302" t="s">
        <v>845</v>
      </c>
      <c r="C945" s="342">
        <f>SUM(C946:C951)</f>
        <v>135</v>
      </c>
      <c r="D945" s="342">
        <f>SUM(D946:D951)</f>
        <v>0</v>
      </c>
      <c r="E945" s="304" t="str">
        <f t="shared" si="44"/>
        <v/>
      </c>
      <c r="F945" s="277" t="str">
        <f t="shared" si="42"/>
        <v>是</v>
      </c>
      <c r="G945" s="155" t="str">
        <f t="shared" si="43"/>
        <v>款</v>
      </c>
    </row>
    <row r="946" ht="36" hidden="1" customHeight="1" spans="1:7">
      <c r="A946" s="444">
        <v>2130801</v>
      </c>
      <c r="B946" s="310" t="s">
        <v>846</v>
      </c>
      <c r="C946" s="346">
        <v>0</v>
      </c>
      <c r="D946" s="346">
        <v>0</v>
      </c>
      <c r="E946" s="309" t="str">
        <f t="shared" si="44"/>
        <v/>
      </c>
      <c r="F946" s="277" t="str">
        <f t="shared" si="42"/>
        <v>否</v>
      </c>
      <c r="G946" s="155" t="str">
        <f t="shared" si="43"/>
        <v>项</v>
      </c>
    </row>
    <row r="947" ht="36" hidden="1" customHeight="1" spans="1:7">
      <c r="A947" s="444">
        <v>2130802</v>
      </c>
      <c r="B947" s="310" t="s">
        <v>847</v>
      </c>
      <c r="C947" s="346"/>
      <c r="D947" s="346"/>
      <c r="E947" s="309" t="str">
        <f t="shared" si="44"/>
        <v/>
      </c>
      <c r="F947" s="277" t="str">
        <f t="shared" si="42"/>
        <v>否</v>
      </c>
      <c r="G947" s="155" t="str">
        <f t="shared" si="43"/>
        <v>项</v>
      </c>
    </row>
    <row r="948" ht="36" customHeight="1" spans="1:7">
      <c r="A948" s="444">
        <v>2130803</v>
      </c>
      <c r="B948" s="310" t="s">
        <v>848</v>
      </c>
      <c r="C948" s="346">
        <v>135</v>
      </c>
      <c r="D948" s="346">
        <v>0</v>
      </c>
      <c r="E948" s="309" t="str">
        <f t="shared" si="44"/>
        <v/>
      </c>
      <c r="F948" s="277" t="str">
        <f t="shared" si="42"/>
        <v>是</v>
      </c>
      <c r="G948" s="155" t="str">
        <f t="shared" si="43"/>
        <v>项</v>
      </c>
    </row>
    <row r="949" ht="36" hidden="1" customHeight="1" spans="1:7">
      <c r="A949" s="444">
        <v>2130804</v>
      </c>
      <c r="B949" s="310" t="s">
        <v>849</v>
      </c>
      <c r="C949" s="346">
        <v>0</v>
      </c>
      <c r="D949" s="346">
        <v>0</v>
      </c>
      <c r="E949" s="309"/>
      <c r="F949" s="277" t="str">
        <f t="shared" si="42"/>
        <v>否</v>
      </c>
      <c r="G949" s="155" t="str">
        <f t="shared" si="43"/>
        <v>项</v>
      </c>
    </row>
    <row r="950" ht="36" hidden="1" customHeight="1" spans="1:7">
      <c r="A950" s="444">
        <v>2130805</v>
      </c>
      <c r="B950" s="310" t="s">
        <v>850</v>
      </c>
      <c r="C950" s="346">
        <v>0</v>
      </c>
      <c r="D950" s="346">
        <v>0</v>
      </c>
      <c r="E950" s="309" t="str">
        <f t="shared" si="44"/>
        <v/>
      </c>
      <c r="F950" s="277" t="str">
        <f t="shared" si="42"/>
        <v>否</v>
      </c>
      <c r="G950" s="155" t="str">
        <f t="shared" si="43"/>
        <v>项</v>
      </c>
    </row>
    <row r="951" ht="36" hidden="1" customHeight="1" spans="1:7">
      <c r="A951" s="444">
        <v>2130899</v>
      </c>
      <c r="B951" s="310" t="s">
        <v>851</v>
      </c>
      <c r="C951" s="346">
        <v>0</v>
      </c>
      <c r="D951" s="346">
        <v>0</v>
      </c>
      <c r="E951" s="309"/>
      <c r="F951" s="277" t="str">
        <f t="shared" si="42"/>
        <v>否</v>
      </c>
      <c r="G951" s="155" t="str">
        <f t="shared" si="43"/>
        <v>项</v>
      </c>
    </row>
    <row r="952" ht="36" hidden="1" customHeight="1" spans="1:7">
      <c r="A952" s="445">
        <v>21309</v>
      </c>
      <c r="B952" s="302" t="s">
        <v>852</v>
      </c>
      <c r="C952" s="342"/>
      <c r="D952" s="342"/>
      <c r="E952" s="304" t="str">
        <f t="shared" si="44"/>
        <v/>
      </c>
      <c r="F952" s="277" t="str">
        <f t="shared" si="42"/>
        <v>否</v>
      </c>
      <c r="G952" s="155" t="str">
        <f t="shared" si="43"/>
        <v>款</v>
      </c>
    </row>
    <row r="953" ht="36" hidden="1" customHeight="1" spans="1:7">
      <c r="A953" s="444">
        <v>2130901</v>
      </c>
      <c r="B953" s="310" t="s">
        <v>853</v>
      </c>
      <c r="C953" s="346">
        <v>0</v>
      </c>
      <c r="D953" s="346">
        <v>0</v>
      </c>
      <c r="E953" s="309" t="str">
        <f t="shared" si="44"/>
        <v/>
      </c>
      <c r="F953" s="277" t="str">
        <f t="shared" si="42"/>
        <v>否</v>
      </c>
      <c r="G953" s="155" t="str">
        <f t="shared" si="43"/>
        <v>项</v>
      </c>
    </row>
    <row r="954" ht="36" hidden="1" customHeight="1" spans="1:7">
      <c r="A954" s="444">
        <v>2130999</v>
      </c>
      <c r="B954" s="310" t="s">
        <v>854</v>
      </c>
      <c r="C954" s="346">
        <v>0</v>
      </c>
      <c r="D954" s="346">
        <v>0</v>
      </c>
      <c r="E954" s="309" t="str">
        <f t="shared" si="44"/>
        <v/>
      </c>
      <c r="F954" s="277" t="str">
        <f t="shared" si="42"/>
        <v>否</v>
      </c>
      <c r="G954" s="155" t="str">
        <f t="shared" si="43"/>
        <v>项</v>
      </c>
    </row>
    <row r="955" ht="36" hidden="1" customHeight="1" spans="1:7">
      <c r="A955" s="445">
        <v>21399</v>
      </c>
      <c r="B955" s="302" t="s">
        <v>855</v>
      </c>
      <c r="C955" s="342">
        <f>SUM(C956:C957)</f>
        <v>0</v>
      </c>
      <c r="D955" s="342"/>
      <c r="E955" s="304" t="str">
        <f t="shared" si="44"/>
        <v/>
      </c>
      <c r="F955" s="277" t="str">
        <f t="shared" si="42"/>
        <v>否</v>
      </c>
      <c r="G955" s="155" t="str">
        <f t="shared" si="43"/>
        <v>款</v>
      </c>
    </row>
    <row r="956" ht="36" hidden="1" customHeight="1" spans="1:7">
      <c r="A956" s="444">
        <v>2139901</v>
      </c>
      <c r="B956" s="310" t="s">
        <v>856</v>
      </c>
      <c r="C956" s="346">
        <v>0</v>
      </c>
      <c r="D956" s="346">
        <v>0</v>
      </c>
      <c r="E956" s="309" t="str">
        <f t="shared" si="44"/>
        <v/>
      </c>
      <c r="F956" s="277" t="str">
        <f t="shared" si="42"/>
        <v>否</v>
      </c>
      <c r="G956" s="155" t="str">
        <f t="shared" si="43"/>
        <v>项</v>
      </c>
    </row>
    <row r="957" ht="36" hidden="1" customHeight="1" spans="1:7">
      <c r="A957" s="444">
        <v>2139999</v>
      </c>
      <c r="B957" s="310" t="s">
        <v>857</v>
      </c>
      <c r="C957" s="346">
        <v>0</v>
      </c>
      <c r="D957" s="346">
        <v>0</v>
      </c>
      <c r="E957" s="309" t="str">
        <f t="shared" si="44"/>
        <v/>
      </c>
      <c r="F957" s="277" t="str">
        <f t="shared" si="42"/>
        <v>否</v>
      </c>
      <c r="G957" s="155" t="str">
        <f t="shared" si="43"/>
        <v>项</v>
      </c>
    </row>
    <row r="958" ht="36" hidden="1" customHeight="1" spans="1:7">
      <c r="A958" s="443" t="s">
        <v>858</v>
      </c>
      <c r="B958" s="450" t="s">
        <v>277</v>
      </c>
      <c r="C958" s="346">
        <v>0</v>
      </c>
      <c r="D958" s="346">
        <v>0</v>
      </c>
      <c r="E958" s="304" t="str">
        <f t="shared" si="44"/>
        <v/>
      </c>
      <c r="F958" s="277" t="str">
        <f t="shared" si="42"/>
        <v>否</v>
      </c>
      <c r="G958" s="155" t="str">
        <f t="shared" si="43"/>
        <v>项</v>
      </c>
    </row>
    <row r="959" ht="36" hidden="1" customHeight="1" spans="1:7">
      <c r="A959" s="443" t="s">
        <v>859</v>
      </c>
      <c r="B959" s="450" t="s">
        <v>860</v>
      </c>
      <c r="C959" s="346">
        <v>0</v>
      </c>
      <c r="D959" s="346">
        <v>0</v>
      </c>
      <c r="E959" s="304" t="str">
        <f t="shared" si="44"/>
        <v/>
      </c>
      <c r="F959" s="277" t="str">
        <f t="shared" si="42"/>
        <v>否</v>
      </c>
      <c r="G959" s="155" t="str">
        <f t="shared" si="43"/>
        <v>项</v>
      </c>
    </row>
    <row r="960" ht="36" customHeight="1" spans="1:7">
      <c r="A960" s="445">
        <v>214</v>
      </c>
      <c r="B960" s="302" t="s">
        <v>93</v>
      </c>
      <c r="C960" s="342">
        <f>C961+C984+C994+C1004+C1009+C1016+C1021</f>
        <v>3123</v>
      </c>
      <c r="D960" s="342">
        <f>D961+D984+D994+D1004+D1009+D1016+D1021</f>
        <v>520</v>
      </c>
      <c r="E960" s="304">
        <f t="shared" si="44"/>
        <v>-0.833</v>
      </c>
      <c r="F960" s="277" t="str">
        <f t="shared" si="42"/>
        <v>是</v>
      </c>
      <c r="G960" s="155" t="str">
        <f t="shared" si="43"/>
        <v>类</v>
      </c>
    </row>
    <row r="961" ht="36" customHeight="1" spans="1:7">
      <c r="A961" s="445">
        <v>21401</v>
      </c>
      <c r="B961" s="302" t="s">
        <v>861</v>
      </c>
      <c r="C961" s="342">
        <f>SUM(C962:C983)</f>
        <v>3123</v>
      </c>
      <c r="D961" s="342">
        <f>SUM(D962:D983)</f>
        <v>520</v>
      </c>
      <c r="E961" s="304">
        <f t="shared" si="44"/>
        <v>-0.833</v>
      </c>
      <c r="F961" s="277" t="str">
        <f t="shared" si="42"/>
        <v>是</v>
      </c>
      <c r="G961" s="155" t="str">
        <f t="shared" si="43"/>
        <v>款</v>
      </c>
    </row>
    <row r="962" ht="36" customHeight="1" spans="1:7">
      <c r="A962" s="444">
        <v>2140101</v>
      </c>
      <c r="B962" s="310" t="s">
        <v>137</v>
      </c>
      <c r="C962" s="346">
        <v>210</v>
      </c>
      <c r="D962" s="346">
        <v>195</v>
      </c>
      <c r="E962" s="309">
        <f t="shared" si="44"/>
        <v>-0.071</v>
      </c>
      <c r="F962" s="277" t="str">
        <f t="shared" si="42"/>
        <v>是</v>
      </c>
      <c r="G962" s="155" t="str">
        <f t="shared" si="43"/>
        <v>项</v>
      </c>
    </row>
    <row r="963" ht="36" customHeight="1" spans="1:7">
      <c r="A963" s="444">
        <v>2140102</v>
      </c>
      <c r="B963" s="310" t="s">
        <v>138</v>
      </c>
      <c r="C963" s="346">
        <v>63</v>
      </c>
      <c r="D963" s="346">
        <v>0</v>
      </c>
      <c r="E963" s="309" t="str">
        <f t="shared" si="44"/>
        <v/>
      </c>
      <c r="F963" s="277" t="str">
        <f t="shared" si="42"/>
        <v>是</v>
      </c>
      <c r="G963" s="155" t="str">
        <f t="shared" si="43"/>
        <v>项</v>
      </c>
    </row>
    <row r="964" ht="36" hidden="1" customHeight="1" spans="1:7">
      <c r="A964" s="444">
        <v>2140103</v>
      </c>
      <c r="B964" s="310" t="s">
        <v>139</v>
      </c>
      <c r="C964" s="346">
        <v>0</v>
      </c>
      <c r="D964" s="346">
        <v>0</v>
      </c>
      <c r="E964" s="309" t="str">
        <f t="shared" si="44"/>
        <v/>
      </c>
      <c r="F964" s="277" t="str">
        <f t="shared" ref="F964:F1027" si="45">IF(LEN(A964)=3,"是",IF(B964&lt;&gt;"",IF(SUM(C964:D964)&lt;&gt;0,"是","否"),"是"))</f>
        <v>否</v>
      </c>
      <c r="G964" s="155" t="str">
        <f t="shared" ref="G964:G1027" si="46">IF(LEN(A964)=3,"类",IF(LEN(A964)=5,"款","项"))</f>
        <v>项</v>
      </c>
    </row>
    <row r="965" ht="36" customHeight="1" spans="1:7">
      <c r="A965" s="444">
        <v>2140104</v>
      </c>
      <c r="B965" s="310" t="s">
        <v>862</v>
      </c>
      <c r="C965" s="346">
        <v>1709</v>
      </c>
      <c r="D965" s="346">
        <v>89</v>
      </c>
      <c r="E965" s="309">
        <f t="shared" ref="E965:E1028" si="47">IF(D965&gt;0,D965/C965-1,IF(C965&lt;0,-(D965/C965-1),""))</f>
        <v>-0.948</v>
      </c>
      <c r="F965" s="277" t="str">
        <f t="shared" si="45"/>
        <v>是</v>
      </c>
      <c r="G965" s="155" t="str">
        <f t="shared" si="46"/>
        <v>项</v>
      </c>
    </row>
    <row r="966" ht="36" customHeight="1" spans="1:7">
      <c r="A966" s="444">
        <v>2140106</v>
      </c>
      <c r="B966" s="310" t="s">
        <v>863</v>
      </c>
      <c r="C966" s="346">
        <v>806</v>
      </c>
      <c r="D966" s="346">
        <v>236</v>
      </c>
      <c r="E966" s="309">
        <f t="shared" si="47"/>
        <v>-0.707</v>
      </c>
      <c r="F966" s="277" t="str">
        <f t="shared" si="45"/>
        <v>是</v>
      </c>
      <c r="G966" s="155" t="str">
        <f t="shared" si="46"/>
        <v>项</v>
      </c>
    </row>
    <row r="967" ht="36" hidden="1" customHeight="1" spans="1:7">
      <c r="A967" s="444">
        <v>2140109</v>
      </c>
      <c r="B967" s="310" t="s">
        <v>864</v>
      </c>
      <c r="C967" s="346">
        <v>0</v>
      </c>
      <c r="D967" s="346">
        <v>0</v>
      </c>
      <c r="E967" s="309" t="str">
        <f t="shared" si="47"/>
        <v/>
      </c>
      <c r="F967" s="277" t="str">
        <f t="shared" si="45"/>
        <v>否</v>
      </c>
      <c r="G967" s="155" t="str">
        <f t="shared" si="46"/>
        <v>项</v>
      </c>
    </row>
    <row r="968" ht="36" hidden="1" customHeight="1" spans="1:7">
      <c r="A968" s="444">
        <v>2140110</v>
      </c>
      <c r="B968" s="310" t="s">
        <v>865</v>
      </c>
      <c r="C968" s="346">
        <v>0</v>
      </c>
      <c r="D968" s="346">
        <v>0</v>
      </c>
      <c r="E968" s="309" t="str">
        <f t="shared" si="47"/>
        <v/>
      </c>
      <c r="F968" s="277" t="str">
        <f t="shared" si="45"/>
        <v>否</v>
      </c>
      <c r="G968" s="155" t="str">
        <f t="shared" si="46"/>
        <v>项</v>
      </c>
    </row>
    <row r="969" ht="36" hidden="1" customHeight="1" spans="1:7">
      <c r="A969" s="444">
        <v>2140111</v>
      </c>
      <c r="B969" s="310" t="s">
        <v>866</v>
      </c>
      <c r="C969" s="346">
        <v>0</v>
      </c>
      <c r="D969" s="346">
        <v>0</v>
      </c>
      <c r="E969" s="309" t="str">
        <f t="shared" si="47"/>
        <v/>
      </c>
      <c r="F969" s="277" t="str">
        <f t="shared" si="45"/>
        <v>否</v>
      </c>
      <c r="G969" s="155" t="str">
        <f t="shared" si="46"/>
        <v>项</v>
      </c>
    </row>
    <row r="970" ht="36" customHeight="1" spans="1:7">
      <c r="A970" s="444">
        <v>2140112</v>
      </c>
      <c r="B970" s="310" t="s">
        <v>867</v>
      </c>
      <c r="C970" s="346">
        <v>335</v>
      </c>
      <c r="D970" s="346">
        <v>0</v>
      </c>
      <c r="E970" s="309" t="str">
        <f t="shared" si="47"/>
        <v/>
      </c>
      <c r="F970" s="277" t="str">
        <f t="shared" si="45"/>
        <v>是</v>
      </c>
      <c r="G970" s="155" t="str">
        <f t="shared" si="46"/>
        <v>项</v>
      </c>
    </row>
    <row r="971" ht="36" hidden="1" customHeight="1" spans="1:7">
      <c r="A971" s="444">
        <v>2140114</v>
      </c>
      <c r="B971" s="310" t="s">
        <v>868</v>
      </c>
      <c r="C971" s="346">
        <v>0</v>
      </c>
      <c r="D971" s="346">
        <v>0</v>
      </c>
      <c r="E971" s="309" t="str">
        <f t="shared" si="47"/>
        <v/>
      </c>
      <c r="F971" s="277" t="str">
        <f t="shared" si="45"/>
        <v>否</v>
      </c>
      <c r="G971" s="155" t="str">
        <f t="shared" si="46"/>
        <v>项</v>
      </c>
    </row>
    <row r="972" ht="36" hidden="1" customHeight="1" spans="1:7">
      <c r="A972" s="444">
        <v>2140122</v>
      </c>
      <c r="B972" s="310" t="s">
        <v>869</v>
      </c>
      <c r="C972" s="346">
        <v>0</v>
      </c>
      <c r="D972" s="346">
        <v>0</v>
      </c>
      <c r="E972" s="309" t="str">
        <f t="shared" si="47"/>
        <v/>
      </c>
      <c r="F972" s="277" t="str">
        <f t="shared" si="45"/>
        <v>否</v>
      </c>
      <c r="G972" s="155" t="str">
        <f t="shared" si="46"/>
        <v>项</v>
      </c>
    </row>
    <row r="973" ht="36" hidden="1" customHeight="1" spans="1:7">
      <c r="A973" s="444">
        <v>2140123</v>
      </c>
      <c r="B973" s="310" t="s">
        <v>870</v>
      </c>
      <c r="C973" s="346">
        <v>0</v>
      </c>
      <c r="D973" s="346">
        <v>0</v>
      </c>
      <c r="E973" s="309" t="str">
        <f t="shared" si="47"/>
        <v/>
      </c>
      <c r="F973" s="277" t="str">
        <f t="shared" si="45"/>
        <v>否</v>
      </c>
      <c r="G973" s="155" t="str">
        <f t="shared" si="46"/>
        <v>项</v>
      </c>
    </row>
    <row r="974" ht="36" hidden="1" customHeight="1" spans="1:7">
      <c r="A974" s="444">
        <v>2140127</v>
      </c>
      <c r="B974" s="310" t="s">
        <v>871</v>
      </c>
      <c r="C974" s="346">
        <v>0</v>
      </c>
      <c r="D974" s="346">
        <v>0</v>
      </c>
      <c r="E974" s="309" t="str">
        <f t="shared" si="47"/>
        <v/>
      </c>
      <c r="F974" s="277" t="str">
        <f t="shared" si="45"/>
        <v>否</v>
      </c>
      <c r="G974" s="155" t="str">
        <f t="shared" si="46"/>
        <v>项</v>
      </c>
    </row>
    <row r="975" ht="36" hidden="1" customHeight="1" spans="1:7">
      <c r="A975" s="444">
        <v>2140128</v>
      </c>
      <c r="B975" s="310" t="s">
        <v>872</v>
      </c>
      <c r="C975" s="346">
        <v>0</v>
      </c>
      <c r="D975" s="346">
        <v>0</v>
      </c>
      <c r="E975" s="309" t="str">
        <f t="shared" si="47"/>
        <v/>
      </c>
      <c r="F975" s="277" t="str">
        <f t="shared" si="45"/>
        <v>否</v>
      </c>
      <c r="G975" s="155" t="str">
        <f t="shared" si="46"/>
        <v>项</v>
      </c>
    </row>
    <row r="976" ht="36" hidden="1" customHeight="1" spans="1:7">
      <c r="A976" s="444">
        <v>2140129</v>
      </c>
      <c r="B976" s="310" t="s">
        <v>873</v>
      </c>
      <c r="C976" s="346">
        <v>0</v>
      </c>
      <c r="D976" s="346">
        <v>0</v>
      </c>
      <c r="E976" s="309" t="str">
        <f t="shared" si="47"/>
        <v/>
      </c>
      <c r="F976" s="277" t="str">
        <f t="shared" si="45"/>
        <v>否</v>
      </c>
      <c r="G976" s="155" t="str">
        <f t="shared" si="46"/>
        <v>项</v>
      </c>
    </row>
    <row r="977" ht="36" hidden="1" customHeight="1" spans="1:7">
      <c r="A977" s="444">
        <v>2140130</v>
      </c>
      <c r="B977" s="310" t="s">
        <v>874</v>
      </c>
      <c r="C977" s="346">
        <v>0</v>
      </c>
      <c r="D977" s="346">
        <v>0</v>
      </c>
      <c r="E977" s="309" t="str">
        <f t="shared" si="47"/>
        <v/>
      </c>
      <c r="F977" s="277" t="str">
        <f t="shared" si="45"/>
        <v>否</v>
      </c>
      <c r="G977" s="155" t="str">
        <f t="shared" si="46"/>
        <v>项</v>
      </c>
    </row>
    <row r="978" ht="36" hidden="1" customHeight="1" spans="1:7">
      <c r="A978" s="444">
        <v>2140131</v>
      </c>
      <c r="B978" s="310" t="s">
        <v>875</v>
      </c>
      <c r="C978" s="346">
        <v>0</v>
      </c>
      <c r="D978" s="346">
        <v>0</v>
      </c>
      <c r="E978" s="309" t="str">
        <f t="shared" si="47"/>
        <v/>
      </c>
      <c r="F978" s="277" t="str">
        <f t="shared" si="45"/>
        <v>否</v>
      </c>
      <c r="G978" s="155" t="str">
        <f t="shared" si="46"/>
        <v>项</v>
      </c>
    </row>
    <row r="979" ht="36" hidden="1" customHeight="1" spans="1:7">
      <c r="A979" s="444">
        <v>2140133</v>
      </c>
      <c r="B979" s="310" t="s">
        <v>876</v>
      </c>
      <c r="C979" s="346">
        <v>0</v>
      </c>
      <c r="D979" s="346">
        <v>0</v>
      </c>
      <c r="E979" s="309" t="str">
        <f t="shared" si="47"/>
        <v/>
      </c>
      <c r="F979" s="277" t="str">
        <f t="shared" si="45"/>
        <v>否</v>
      </c>
      <c r="G979" s="155" t="str">
        <f t="shared" si="46"/>
        <v>项</v>
      </c>
    </row>
    <row r="980" ht="36" hidden="1" customHeight="1" spans="1:7">
      <c r="A980" s="444">
        <v>2140136</v>
      </c>
      <c r="B980" s="310" t="s">
        <v>877</v>
      </c>
      <c r="C980" s="346">
        <v>0</v>
      </c>
      <c r="D980" s="346">
        <v>0</v>
      </c>
      <c r="E980" s="309" t="str">
        <f t="shared" si="47"/>
        <v/>
      </c>
      <c r="F980" s="277" t="str">
        <f t="shared" si="45"/>
        <v>否</v>
      </c>
      <c r="G980" s="155" t="str">
        <f t="shared" si="46"/>
        <v>项</v>
      </c>
    </row>
    <row r="981" ht="36" hidden="1" customHeight="1" spans="1:7">
      <c r="A981" s="444">
        <v>2140138</v>
      </c>
      <c r="B981" s="310" t="s">
        <v>878</v>
      </c>
      <c r="C981" s="346">
        <v>0</v>
      </c>
      <c r="D981" s="346">
        <v>0</v>
      </c>
      <c r="E981" s="309" t="str">
        <f t="shared" si="47"/>
        <v/>
      </c>
      <c r="F981" s="277" t="str">
        <f t="shared" si="45"/>
        <v>否</v>
      </c>
      <c r="G981" s="155" t="str">
        <f t="shared" si="46"/>
        <v>项</v>
      </c>
    </row>
    <row r="982" ht="36" hidden="1" customHeight="1" spans="1:7">
      <c r="A982" s="444">
        <v>2140139</v>
      </c>
      <c r="B982" s="310" t="s">
        <v>879</v>
      </c>
      <c r="C982" s="346"/>
      <c r="D982" s="346"/>
      <c r="E982" s="309" t="str">
        <f t="shared" si="47"/>
        <v/>
      </c>
      <c r="F982" s="277" t="str">
        <f t="shared" si="45"/>
        <v>否</v>
      </c>
      <c r="G982" s="155" t="str">
        <f t="shared" si="46"/>
        <v>项</v>
      </c>
    </row>
    <row r="983" ht="36" hidden="1" customHeight="1" spans="1:7">
      <c r="A983" s="444">
        <v>2140199</v>
      </c>
      <c r="B983" s="310" t="s">
        <v>880</v>
      </c>
      <c r="C983" s="346">
        <v>0</v>
      </c>
      <c r="D983" s="346">
        <v>0</v>
      </c>
      <c r="E983" s="309" t="str">
        <f t="shared" si="47"/>
        <v/>
      </c>
      <c r="F983" s="277" t="str">
        <f t="shared" si="45"/>
        <v>否</v>
      </c>
      <c r="G983" s="155" t="str">
        <f t="shared" si="46"/>
        <v>项</v>
      </c>
    </row>
    <row r="984" ht="36" hidden="1" customHeight="1" spans="1:7">
      <c r="A984" s="445">
        <v>21402</v>
      </c>
      <c r="B984" s="302" t="s">
        <v>881</v>
      </c>
      <c r="C984" s="342">
        <f>SUM(C985:C993)</f>
        <v>0</v>
      </c>
      <c r="D984" s="342">
        <f>SUM(D985:D993)</f>
        <v>0</v>
      </c>
      <c r="E984" s="304" t="str">
        <f t="shared" si="47"/>
        <v/>
      </c>
      <c r="F984" s="277" t="str">
        <f t="shared" si="45"/>
        <v>否</v>
      </c>
      <c r="G984" s="155" t="str">
        <f t="shared" si="46"/>
        <v>款</v>
      </c>
    </row>
    <row r="985" ht="36" hidden="1" customHeight="1" spans="1:7">
      <c r="A985" s="444">
        <v>2140201</v>
      </c>
      <c r="B985" s="310" t="s">
        <v>137</v>
      </c>
      <c r="C985" s="346">
        <v>0</v>
      </c>
      <c r="D985" s="346">
        <v>0</v>
      </c>
      <c r="E985" s="309" t="str">
        <f t="shared" si="47"/>
        <v/>
      </c>
      <c r="F985" s="277" t="str">
        <f t="shared" si="45"/>
        <v>否</v>
      </c>
      <c r="G985" s="155" t="str">
        <f t="shared" si="46"/>
        <v>项</v>
      </c>
    </row>
    <row r="986" ht="36" hidden="1" customHeight="1" spans="1:7">
      <c r="A986" s="444">
        <v>2140202</v>
      </c>
      <c r="B986" s="310" t="s">
        <v>138</v>
      </c>
      <c r="C986" s="346">
        <v>0</v>
      </c>
      <c r="D986" s="346">
        <v>0</v>
      </c>
      <c r="E986" s="309" t="str">
        <f t="shared" si="47"/>
        <v/>
      </c>
      <c r="F986" s="277" t="str">
        <f t="shared" si="45"/>
        <v>否</v>
      </c>
      <c r="G986" s="155" t="str">
        <f t="shared" si="46"/>
        <v>项</v>
      </c>
    </row>
    <row r="987" ht="36" hidden="1" customHeight="1" spans="1:7">
      <c r="A987" s="444">
        <v>2140203</v>
      </c>
      <c r="B987" s="310" t="s">
        <v>139</v>
      </c>
      <c r="C987" s="346">
        <v>0</v>
      </c>
      <c r="D987" s="346">
        <v>0</v>
      </c>
      <c r="E987" s="309" t="str">
        <f t="shared" si="47"/>
        <v/>
      </c>
      <c r="F987" s="277" t="str">
        <f t="shared" si="45"/>
        <v>否</v>
      </c>
      <c r="G987" s="155" t="str">
        <f t="shared" si="46"/>
        <v>项</v>
      </c>
    </row>
    <row r="988" ht="36" hidden="1" customHeight="1" spans="1:7">
      <c r="A988" s="444">
        <v>2140204</v>
      </c>
      <c r="B988" s="310" t="s">
        <v>882</v>
      </c>
      <c r="C988" s="346">
        <v>0</v>
      </c>
      <c r="D988" s="346">
        <v>0</v>
      </c>
      <c r="E988" s="309" t="str">
        <f t="shared" si="47"/>
        <v/>
      </c>
      <c r="F988" s="277" t="str">
        <f t="shared" si="45"/>
        <v>否</v>
      </c>
      <c r="G988" s="155" t="str">
        <f t="shared" si="46"/>
        <v>项</v>
      </c>
    </row>
    <row r="989" ht="36" hidden="1" customHeight="1" spans="1:7">
      <c r="A989" s="444">
        <v>2140205</v>
      </c>
      <c r="B989" s="310" t="s">
        <v>883</v>
      </c>
      <c r="C989" s="346">
        <v>0</v>
      </c>
      <c r="D989" s="346">
        <v>0</v>
      </c>
      <c r="E989" s="309" t="str">
        <f t="shared" si="47"/>
        <v/>
      </c>
      <c r="F989" s="277" t="str">
        <f t="shared" si="45"/>
        <v>否</v>
      </c>
      <c r="G989" s="155" t="str">
        <f t="shared" si="46"/>
        <v>项</v>
      </c>
    </row>
    <row r="990" ht="36" hidden="1" customHeight="1" spans="1:7">
      <c r="A990" s="444">
        <v>2140206</v>
      </c>
      <c r="B990" s="310" t="s">
        <v>884</v>
      </c>
      <c r="C990" s="346">
        <v>0</v>
      </c>
      <c r="D990" s="346">
        <v>0</v>
      </c>
      <c r="E990" s="309" t="str">
        <f t="shared" si="47"/>
        <v/>
      </c>
      <c r="F990" s="277" t="str">
        <f t="shared" si="45"/>
        <v>否</v>
      </c>
      <c r="G990" s="155" t="str">
        <f t="shared" si="46"/>
        <v>项</v>
      </c>
    </row>
    <row r="991" ht="36" hidden="1" customHeight="1" spans="1:7">
      <c r="A991" s="444">
        <v>2140207</v>
      </c>
      <c r="B991" s="310" t="s">
        <v>885</v>
      </c>
      <c r="C991" s="346">
        <v>0</v>
      </c>
      <c r="D991" s="346">
        <v>0</v>
      </c>
      <c r="E991" s="309" t="str">
        <f t="shared" si="47"/>
        <v/>
      </c>
      <c r="F991" s="277" t="str">
        <f t="shared" si="45"/>
        <v>否</v>
      </c>
      <c r="G991" s="155" t="str">
        <f t="shared" si="46"/>
        <v>项</v>
      </c>
    </row>
    <row r="992" ht="36" hidden="1" customHeight="1" spans="1:7">
      <c r="A992" s="444">
        <v>2140208</v>
      </c>
      <c r="B992" s="310" t="s">
        <v>886</v>
      </c>
      <c r="C992" s="346">
        <v>0</v>
      </c>
      <c r="D992" s="346">
        <v>0</v>
      </c>
      <c r="E992" s="309" t="str">
        <f t="shared" si="47"/>
        <v/>
      </c>
      <c r="F992" s="277" t="str">
        <f t="shared" si="45"/>
        <v>否</v>
      </c>
      <c r="G992" s="155" t="str">
        <f t="shared" si="46"/>
        <v>项</v>
      </c>
    </row>
    <row r="993" ht="36" hidden="1" customHeight="1" spans="1:7">
      <c r="A993" s="444">
        <v>2140299</v>
      </c>
      <c r="B993" s="310" t="s">
        <v>887</v>
      </c>
      <c r="C993" s="346">
        <v>0</v>
      </c>
      <c r="D993" s="346">
        <v>0</v>
      </c>
      <c r="E993" s="309" t="str">
        <f t="shared" si="47"/>
        <v/>
      </c>
      <c r="F993" s="277" t="str">
        <f t="shared" si="45"/>
        <v>否</v>
      </c>
      <c r="G993" s="155" t="str">
        <f t="shared" si="46"/>
        <v>项</v>
      </c>
    </row>
    <row r="994" ht="36" hidden="1" customHeight="1" spans="1:7">
      <c r="A994" s="445">
        <v>21403</v>
      </c>
      <c r="B994" s="302" t="s">
        <v>888</v>
      </c>
      <c r="C994" s="342">
        <f>SUM(C995:C1003)</f>
        <v>0</v>
      </c>
      <c r="D994" s="342">
        <f>SUM(D995:D1003)</f>
        <v>0</v>
      </c>
      <c r="E994" s="304" t="str">
        <f t="shared" si="47"/>
        <v/>
      </c>
      <c r="F994" s="277" t="str">
        <f t="shared" si="45"/>
        <v>否</v>
      </c>
      <c r="G994" s="155" t="str">
        <f t="shared" si="46"/>
        <v>款</v>
      </c>
    </row>
    <row r="995" ht="36" hidden="1" customHeight="1" spans="1:7">
      <c r="A995" s="444">
        <v>2140301</v>
      </c>
      <c r="B995" s="310" t="s">
        <v>137</v>
      </c>
      <c r="C995" s="346">
        <v>0</v>
      </c>
      <c r="D995" s="346">
        <v>0</v>
      </c>
      <c r="E995" s="309" t="str">
        <f t="shared" si="47"/>
        <v/>
      </c>
      <c r="F995" s="277" t="str">
        <f t="shared" si="45"/>
        <v>否</v>
      </c>
      <c r="G995" s="155" t="str">
        <f t="shared" si="46"/>
        <v>项</v>
      </c>
    </row>
    <row r="996" ht="36" hidden="1" customHeight="1" spans="1:7">
      <c r="A996" s="444">
        <v>2140302</v>
      </c>
      <c r="B996" s="310" t="s">
        <v>138</v>
      </c>
      <c r="C996" s="346">
        <v>0</v>
      </c>
      <c r="D996" s="346">
        <v>0</v>
      </c>
      <c r="E996" s="309" t="str">
        <f t="shared" si="47"/>
        <v/>
      </c>
      <c r="F996" s="277" t="str">
        <f t="shared" si="45"/>
        <v>否</v>
      </c>
      <c r="G996" s="155" t="str">
        <f t="shared" si="46"/>
        <v>项</v>
      </c>
    </row>
    <row r="997" ht="36" hidden="1" customHeight="1" spans="1:7">
      <c r="A997" s="444">
        <v>2140303</v>
      </c>
      <c r="B997" s="310" t="s">
        <v>139</v>
      </c>
      <c r="C997" s="346">
        <v>0</v>
      </c>
      <c r="D997" s="346">
        <v>0</v>
      </c>
      <c r="E997" s="309" t="str">
        <f t="shared" si="47"/>
        <v/>
      </c>
      <c r="F997" s="277" t="str">
        <f t="shared" si="45"/>
        <v>否</v>
      </c>
      <c r="G997" s="155" t="str">
        <f t="shared" si="46"/>
        <v>项</v>
      </c>
    </row>
    <row r="998" ht="36" hidden="1" customHeight="1" spans="1:7">
      <c r="A998" s="444">
        <v>2140304</v>
      </c>
      <c r="B998" s="310" t="s">
        <v>889</v>
      </c>
      <c r="C998" s="346">
        <v>0</v>
      </c>
      <c r="D998" s="346">
        <v>0</v>
      </c>
      <c r="E998" s="309" t="str">
        <f t="shared" si="47"/>
        <v/>
      </c>
      <c r="F998" s="277" t="str">
        <f t="shared" si="45"/>
        <v>否</v>
      </c>
      <c r="G998" s="155" t="str">
        <f t="shared" si="46"/>
        <v>项</v>
      </c>
    </row>
    <row r="999" ht="36" hidden="1" customHeight="1" spans="1:7">
      <c r="A999" s="444">
        <v>2140305</v>
      </c>
      <c r="B999" s="310" t="s">
        <v>890</v>
      </c>
      <c r="C999" s="346">
        <v>0</v>
      </c>
      <c r="D999" s="346">
        <v>0</v>
      </c>
      <c r="E999" s="309" t="str">
        <f t="shared" si="47"/>
        <v/>
      </c>
      <c r="F999" s="277" t="str">
        <f t="shared" si="45"/>
        <v>否</v>
      </c>
      <c r="G999" s="155" t="str">
        <f t="shared" si="46"/>
        <v>项</v>
      </c>
    </row>
    <row r="1000" ht="36" hidden="1" customHeight="1" spans="1:7">
      <c r="A1000" s="444">
        <v>2140306</v>
      </c>
      <c r="B1000" s="310" t="s">
        <v>891</v>
      </c>
      <c r="C1000" s="346">
        <v>0</v>
      </c>
      <c r="D1000" s="346">
        <v>0</v>
      </c>
      <c r="E1000" s="309" t="str">
        <f t="shared" si="47"/>
        <v/>
      </c>
      <c r="F1000" s="277" t="str">
        <f t="shared" si="45"/>
        <v>否</v>
      </c>
      <c r="G1000" s="155" t="str">
        <f t="shared" si="46"/>
        <v>项</v>
      </c>
    </row>
    <row r="1001" ht="36" hidden="1" customHeight="1" spans="1:7">
      <c r="A1001" s="444">
        <v>2140307</v>
      </c>
      <c r="B1001" s="310" t="s">
        <v>892</v>
      </c>
      <c r="C1001" s="346">
        <v>0</v>
      </c>
      <c r="D1001" s="346">
        <v>0</v>
      </c>
      <c r="E1001" s="309" t="str">
        <f t="shared" si="47"/>
        <v/>
      </c>
      <c r="F1001" s="277" t="str">
        <f t="shared" si="45"/>
        <v>否</v>
      </c>
      <c r="G1001" s="155" t="str">
        <f t="shared" si="46"/>
        <v>项</v>
      </c>
    </row>
    <row r="1002" ht="36" hidden="1" customHeight="1" spans="1:7">
      <c r="A1002" s="444">
        <v>2140308</v>
      </c>
      <c r="B1002" s="310" t="s">
        <v>893</v>
      </c>
      <c r="C1002" s="346">
        <v>0</v>
      </c>
      <c r="D1002" s="346">
        <v>0</v>
      </c>
      <c r="E1002" s="309" t="str">
        <f t="shared" si="47"/>
        <v/>
      </c>
      <c r="F1002" s="277" t="str">
        <f t="shared" si="45"/>
        <v>否</v>
      </c>
      <c r="G1002" s="155" t="str">
        <f t="shared" si="46"/>
        <v>项</v>
      </c>
    </row>
    <row r="1003" ht="36" hidden="1" customHeight="1" spans="1:7">
      <c r="A1003" s="444">
        <v>2140399</v>
      </c>
      <c r="B1003" s="310" t="s">
        <v>894</v>
      </c>
      <c r="C1003" s="346">
        <v>0</v>
      </c>
      <c r="D1003" s="346">
        <v>0</v>
      </c>
      <c r="E1003" s="309" t="str">
        <f t="shared" si="47"/>
        <v/>
      </c>
      <c r="F1003" s="277" t="str">
        <f t="shared" si="45"/>
        <v>否</v>
      </c>
      <c r="G1003" s="155" t="str">
        <f t="shared" si="46"/>
        <v>项</v>
      </c>
    </row>
    <row r="1004" ht="36" hidden="1" customHeight="1" spans="1:7">
      <c r="A1004" s="445">
        <v>21404</v>
      </c>
      <c r="B1004" s="302" t="s">
        <v>895</v>
      </c>
      <c r="C1004" s="342">
        <f>SUM(C1005:C1008)</f>
        <v>0</v>
      </c>
      <c r="D1004" s="342">
        <f>SUM(D1005:D1008)</f>
        <v>0</v>
      </c>
      <c r="E1004" s="304" t="str">
        <f t="shared" si="47"/>
        <v/>
      </c>
      <c r="F1004" s="277" t="str">
        <f t="shared" si="45"/>
        <v>否</v>
      </c>
      <c r="G1004" s="155" t="str">
        <f t="shared" si="46"/>
        <v>款</v>
      </c>
    </row>
    <row r="1005" ht="36" hidden="1" customHeight="1" spans="1:7">
      <c r="A1005" s="444">
        <v>2140401</v>
      </c>
      <c r="B1005" s="310" t="s">
        <v>896</v>
      </c>
      <c r="C1005" s="346"/>
      <c r="D1005" s="346"/>
      <c r="E1005" s="309" t="str">
        <f t="shared" si="47"/>
        <v/>
      </c>
      <c r="F1005" s="277" t="str">
        <f t="shared" si="45"/>
        <v>否</v>
      </c>
      <c r="G1005" s="155" t="str">
        <f t="shared" si="46"/>
        <v>项</v>
      </c>
    </row>
    <row r="1006" ht="36" hidden="1" customHeight="1" spans="1:7">
      <c r="A1006" s="444">
        <v>2140402</v>
      </c>
      <c r="B1006" s="310" t="s">
        <v>897</v>
      </c>
      <c r="C1006" s="346"/>
      <c r="D1006" s="346"/>
      <c r="E1006" s="309" t="str">
        <f t="shared" si="47"/>
        <v/>
      </c>
      <c r="F1006" s="277" t="str">
        <f t="shared" si="45"/>
        <v>否</v>
      </c>
      <c r="G1006" s="155" t="str">
        <f t="shared" si="46"/>
        <v>项</v>
      </c>
    </row>
    <row r="1007" ht="36" hidden="1" customHeight="1" spans="1:7">
      <c r="A1007" s="444">
        <v>2140403</v>
      </c>
      <c r="B1007" s="310" t="s">
        <v>898</v>
      </c>
      <c r="C1007" s="346"/>
      <c r="D1007" s="346"/>
      <c r="E1007" s="309" t="str">
        <f t="shared" si="47"/>
        <v/>
      </c>
      <c r="F1007" s="277" t="str">
        <f t="shared" si="45"/>
        <v>否</v>
      </c>
      <c r="G1007" s="155" t="str">
        <f t="shared" si="46"/>
        <v>项</v>
      </c>
    </row>
    <row r="1008" ht="36" hidden="1" customHeight="1" spans="1:7">
      <c r="A1008" s="444">
        <v>2140499</v>
      </c>
      <c r="B1008" s="310" t="s">
        <v>899</v>
      </c>
      <c r="C1008" s="346"/>
      <c r="D1008" s="346"/>
      <c r="E1008" s="309" t="str">
        <f t="shared" si="47"/>
        <v/>
      </c>
      <c r="F1008" s="277" t="str">
        <f t="shared" si="45"/>
        <v>否</v>
      </c>
      <c r="G1008" s="155" t="str">
        <f t="shared" si="46"/>
        <v>项</v>
      </c>
    </row>
    <row r="1009" ht="36" hidden="1" customHeight="1" spans="1:7">
      <c r="A1009" s="445">
        <v>21405</v>
      </c>
      <c r="B1009" s="302" t="s">
        <v>900</v>
      </c>
      <c r="C1009" s="342">
        <f>SUM(C1010:C1015)</f>
        <v>0</v>
      </c>
      <c r="D1009" s="342">
        <f>SUM(D1010:D1015)</f>
        <v>0</v>
      </c>
      <c r="E1009" s="304" t="str">
        <f t="shared" si="47"/>
        <v/>
      </c>
      <c r="F1009" s="277" t="str">
        <f t="shared" si="45"/>
        <v>否</v>
      </c>
      <c r="G1009" s="155" t="str">
        <f t="shared" si="46"/>
        <v>款</v>
      </c>
    </row>
    <row r="1010" ht="36" hidden="1" customHeight="1" spans="1:7">
      <c r="A1010" s="444">
        <v>2140501</v>
      </c>
      <c r="B1010" s="310" t="s">
        <v>137</v>
      </c>
      <c r="C1010" s="346">
        <v>0</v>
      </c>
      <c r="D1010" s="346">
        <v>0</v>
      </c>
      <c r="E1010" s="309" t="str">
        <f t="shared" si="47"/>
        <v/>
      </c>
      <c r="F1010" s="277" t="str">
        <f t="shared" si="45"/>
        <v>否</v>
      </c>
      <c r="G1010" s="155" t="str">
        <f t="shared" si="46"/>
        <v>项</v>
      </c>
    </row>
    <row r="1011" ht="36" hidden="1" customHeight="1" spans="1:7">
      <c r="A1011" s="444">
        <v>2140502</v>
      </c>
      <c r="B1011" s="310" t="s">
        <v>138</v>
      </c>
      <c r="C1011" s="346">
        <v>0</v>
      </c>
      <c r="D1011" s="346">
        <v>0</v>
      </c>
      <c r="E1011" s="309" t="str">
        <f t="shared" si="47"/>
        <v/>
      </c>
      <c r="F1011" s="277" t="str">
        <f t="shared" si="45"/>
        <v>否</v>
      </c>
      <c r="G1011" s="155" t="str">
        <f t="shared" si="46"/>
        <v>项</v>
      </c>
    </row>
    <row r="1012" ht="36" hidden="1" customHeight="1" spans="1:7">
      <c r="A1012" s="444">
        <v>2140503</v>
      </c>
      <c r="B1012" s="310" t="s">
        <v>139</v>
      </c>
      <c r="C1012" s="346">
        <v>0</v>
      </c>
      <c r="D1012" s="346">
        <v>0</v>
      </c>
      <c r="E1012" s="309" t="str">
        <f t="shared" si="47"/>
        <v/>
      </c>
      <c r="F1012" s="277" t="str">
        <f t="shared" si="45"/>
        <v>否</v>
      </c>
      <c r="G1012" s="155" t="str">
        <f t="shared" si="46"/>
        <v>项</v>
      </c>
    </row>
    <row r="1013" ht="36" hidden="1" customHeight="1" spans="1:7">
      <c r="A1013" s="444">
        <v>2140504</v>
      </c>
      <c r="B1013" s="310" t="s">
        <v>886</v>
      </c>
      <c r="C1013" s="346">
        <v>0</v>
      </c>
      <c r="D1013" s="346">
        <v>0</v>
      </c>
      <c r="E1013" s="309" t="str">
        <f t="shared" si="47"/>
        <v/>
      </c>
      <c r="F1013" s="277" t="str">
        <f t="shared" si="45"/>
        <v>否</v>
      </c>
      <c r="G1013" s="155" t="str">
        <f t="shared" si="46"/>
        <v>项</v>
      </c>
    </row>
    <row r="1014" ht="36" hidden="1" customHeight="1" spans="1:7">
      <c r="A1014" s="444">
        <v>2140505</v>
      </c>
      <c r="B1014" s="310" t="s">
        <v>901</v>
      </c>
      <c r="C1014" s="346">
        <v>0</v>
      </c>
      <c r="D1014" s="346">
        <v>0</v>
      </c>
      <c r="E1014" s="309" t="str">
        <f t="shared" si="47"/>
        <v/>
      </c>
      <c r="F1014" s="277" t="str">
        <f t="shared" si="45"/>
        <v>否</v>
      </c>
      <c r="G1014" s="155" t="str">
        <f t="shared" si="46"/>
        <v>项</v>
      </c>
    </row>
    <row r="1015" ht="36" hidden="1" customHeight="1" spans="1:7">
      <c r="A1015" s="444">
        <v>2140599</v>
      </c>
      <c r="B1015" s="310" t="s">
        <v>902</v>
      </c>
      <c r="C1015" s="346">
        <v>0</v>
      </c>
      <c r="D1015" s="346">
        <v>0</v>
      </c>
      <c r="E1015" s="309" t="str">
        <f t="shared" si="47"/>
        <v/>
      </c>
      <c r="F1015" s="277" t="str">
        <f t="shared" si="45"/>
        <v>否</v>
      </c>
      <c r="G1015" s="155" t="str">
        <f t="shared" si="46"/>
        <v>项</v>
      </c>
    </row>
    <row r="1016" ht="36" hidden="1" customHeight="1" spans="1:7">
      <c r="A1016" s="445">
        <v>21406</v>
      </c>
      <c r="B1016" s="302" t="s">
        <v>903</v>
      </c>
      <c r="C1016" s="342">
        <f>SUM(C1017:C1020)</f>
        <v>0</v>
      </c>
      <c r="D1016" s="342">
        <f>SUM(D1017:D1020)</f>
        <v>0</v>
      </c>
      <c r="E1016" s="304" t="str">
        <f t="shared" si="47"/>
        <v/>
      </c>
      <c r="F1016" s="277" t="str">
        <f t="shared" si="45"/>
        <v>否</v>
      </c>
      <c r="G1016" s="155" t="str">
        <f t="shared" si="46"/>
        <v>款</v>
      </c>
    </row>
    <row r="1017" ht="36" hidden="1" customHeight="1" spans="1:7">
      <c r="A1017" s="444">
        <v>2140601</v>
      </c>
      <c r="B1017" s="310" t="s">
        <v>904</v>
      </c>
      <c r="C1017" s="346">
        <v>0</v>
      </c>
      <c r="D1017" s="346">
        <v>0</v>
      </c>
      <c r="E1017" s="309" t="str">
        <f t="shared" si="47"/>
        <v/>
      </c>
      <c r="F1017" s="277" t="str">
        <f t="shared" si="45"/>
        <v>否</v>
      </c>
      <c r="G1017" s="155" t="str">
        <f t="shared" si="46"/>
        <v>项</v>
      </c>
    </row>
    <row r="1018" ht="36" hidden="1" customHeight="1" spans="1:7">
      <c r="A1018" s="444">
        <v>2140602</v>
      </c>
      <c r="B1018" s="310" t="s">
        <v>905</v>
      </c>
      <c r="C1018" s="346">
        <v>0</v>
      </c>
      <c r="D1018" s="346">
        <v>0</v>
      </c>
      <c r="E1018" s="309" t="str">
        <f t="shared" si="47"/>
        <v/>
      </c>
      <c r="F1018" s="277" t="str">
        <f t="shared" si="45"/>
        <v>否</v>
      </c>
      <c r="G1018" s="155" t="str">
        <f t="shared" si="46"/>
        <v>项</v>
      </c>
    </row>
    <row r="1019" ht="36" hidden="1" customHeight="1" spans="1:7">
      <c r="A1019" s="444">
        <v>2140603</v>
      </c>
      <c r="B1019" s="310" t="s">
        <v>906</v>
      </c>
      <c r="C1019" s="346">
        <v>0</v>
      </c>
      <c r="D1019" s="346">
        <v>0</v>
      </c>
      <c r="E1019" s="309" t="str">
        <f t="shared" si="47"/>
        <v/>
      </c>
      <c r="F1019" s="277" t="str">
        <f t="shared" si="45"/>
        <v>否</v>
      </c>
      <c r="G1019" s="155" t="str">
        <f t="shared" si="46"/>
        <v>项</v>
      </c>
    </row>
    <row r="1020" ht="36" hidden="1" customHeight="1" spans="1:7">
      <c r="A1020" s="444">
        <v>2140699</v>
      </c>
      <c r="B1020" s="310" t="s">
        <v>907</v>
      </c>
      <c r="C1020" s="346">
        <v>0</v>
      </c>
      <c r="D1020" s="346">
        <v>0</v>
      </c>
      <c r="E1020" s="309" t="str">
        <f t="shared" si="47"/>
        <v/>
      </c>
      <c r="F1020" s="277" t="str">
        <f t="shared" si="45"/>
        <v>否</v>
      </c>
      <c r="G1020" s="155" t="str">
        <f t="shared" si="46"/>
        <v>项</v>
      </c>
    </row>
    <row r="1021" ht="36" hidden="1" customHeight="1" spans="1:7">
      <c r="A1021" s="445">
        <v>21499</v>
      </c>
      <c r="B1021" s="302" t="s">
        <v>908</v>
      </c>
      <c r="C1021" s="342">
        <f>SUM(C1022:C1023)</f>
        <v>0</v>
      </c>
      <c r="D1021" s="342">
        <f>SUM(D1022:D1023)</f>
        <v>0</v>
      </c>
      <c r="E1021" s="304" t="str">
        <f t="shared" si="47"/>
        <v/>
      </c>
      <c r="F1021" s="277" t="str">
        <f t="shared" si="45"/>
        <v>否</v>
      </c>
      <c r="G1021" s="155" t="str">
        <f t="shared" si="46"/>
        <v>款</v>
      </c>
    </row>
    <row r="1022" ht="36" hidden="1" customHeight="1" spans="1:7">
      <c r="A1022" s="444">
        <v>2149901</v>
      </c>
      <c r="B1022" s="310" t="s">
        <v>909</v>
      </c>
      <c r="C1022" s="346">
        <v>0</v>
      </c>
      <c r="D1022" s="346">
        <v>0</v>
      </c>
      <c r="E1022" s="309"/>
      <c r="F1022" s="277" t="str">
        <f t="shared" si="45"/>
        <v>否</v>
      </c>
      <c r="G1022" s="155" t="str">
        <f t="shared" si="46"/>
        <v>项</v>
      </c>
    </row>
    <row r="1023" ht="36" hidden="1" customHeight="1" spans="1:7">
      <c r="A1023" s="444">
        <v>2149999</v>
      </c>
      <c r="B1023" s="310" t="s">
        <v>910</v>
      </c>
      <c r="C1023" s="346">
        <v>0</v>
      </c>
      <c r="D1023" s="346">
        <v>0</v>
      </c>
      <c r="E1023" s="309" t="str">
        <f t="shared" si="47"/>
        <v/>
      </c>
      <c r="F1023" s="277" t="str">
        <f t="shared" si="45"/>
        <v>否</v>
      </c>
      <c r="G1023" s="155" t="str">
        <f t="shared" si="46"/>
        <v>项</v>
      </c>
    </row>
    <row r="1024" ht="36" hidden="1" customHeight="1" spans="1:7">
      <c r="A1024" s="449" t="s">
        <v>911</v>
      </c>
      <c r="B1024" s="450" t="s">
        <v>277</v>
      </c>
      <c r="C1024" s="346">
        <v>0</v>
      </c>
      <c r="D1024" s="346">
        <v>0</v>
      </c>
      <c r="E1024" s="304" t="str">
        <f t="shared" si="47"/>
        <v/>
      </c>
      <c r="F1024" s="277" t="str">
        <f t="shared" si="45"/>
        <v>否</v>
      </c>
      <c r="G1024" s="155" t="str">
        <f t="shared" si="46"/>
        <v>项</v>
      </c>
    </row>
    <row r="1025" ht="36" customHeight="1" spans="1:7">
      <c r="A1025" s="445">
        <v>215</v>
      </c>
      <c r="B1025" s="302" t="s">
        <v>95</v>
      </c>
      <c r="C1025" s="342">
        <f>C1026+C1036+C1052+C1057+C1074+C1081+C1089</f>
        <v>0</v>
      </c>
      <c r="D1025" s="342">
        <f>D1026+D1036+D1052+D1057+D1074+D1081+D1089</f>
        <v>0</v>
      </c>
      <c r="E1025" s="304" t="str">
        <f t="shared" si="47"/>
        <v/>
      </c>
      <c r="F1025" s="277" t="str">
        <f t="shared" si="45"/>
        <v>是</v>
      </c>
      <c r="G1025" s="155" t="str">
        <f t="shared" si="46"/>
        <v>类</v>
      </c>
    </row>
    <row r="1026" ht="36" hidden="1" customHeight="1" spans="1:7">
      <c r="A1026" s="445">
        <v>21501</v>
      </c>
      <c r="B1026" s="302" t="s">
        <v>912</v>
      </c>
      <c r="C1026" s="342">
        <f>SUM(C1027:C1035)</f>
        <v>0</v>
      </c>
      <c r="D1026" s="342">
        <f>SUM(D1027:D1035)</f>
        <v>0</v>
      </c>
      <c r="E1026" s="304" t="str">
        <f t="shared" si="47"/>
        <v/>
      </c>
      <c r="F1026" s="277" t="str">
        <f t="shared" si="45"/>
        <v>否</v>
      </c>
      <c r="G1026" s="155" t="str">
        <f t="shared" si="46"/>
        <v>款</v>
      </c>
    </row>
    <row r="1027" ht="36" hidden="1" customHeight="1" spans="1:7">
      <c r="A1027" s="444">
        <v>2150101</v>
      </c>
      <c r="B1027" s="310" t="s">
        <v>137</v>
      </c>
      <c r="C1027" s="346">
        <v>0</v>
      </c>
      <c r="D1027" s="346">
        <v>0</v>
      </c>
      <c r="E1027" s="309" t="str">
        <f t="shared" si="47"/>
        <v/>
      </c>
      <c r="F1027" s="277" t="str">
        <f t="shared" si="45"/>
        <v>否</v>
      </c>
      <c r="G1027" s="155" t="str">
        <f t="shared" si="46"/>
        <v>项</v>
      </c>
    </row>
    <row r="1028" ht="36" hidden="1" customHeight="1" spans="1:7">
      <c r="A1028" s="444">
        <v>2150102</v>
      </c>
      <c r="B1028" s="310" t="s">
        <v>138</v>
      </c>
      <c r="C1028" s="346">
        <v>0</v>
      </c>
      <c r="D1028" s="346">
        <v>0</v>
      </c>
      <c r="E1028" s="309" t="str">
        <f t="shared" si="47"/>
        <v/>
      </c>
      <c r="F1028" s="277" t="str">
        <f t="shared" ref="F1028:F1091" si="48">IF(LEN(A1028)=3,"是",IF(B1028&lt;&gt;"",IF(SUM(C1028:D1028)&lt;&gt;0,"是","否"),"是"))</f>
        <v>否</v>
      </c>
      <c r="G1028" s="155" t="str">
        <f t="shared" ref="G1028:G1091" si="49">IF(LEN(A1028)=3,"类",IF(LEN(A1028)=5,"款","项"))</f>
        <v>项</v>
      </c>
    </row>
    <row r="1029" ht="36" hidden="1" customHeight="1" spans="1:7">
      <c r="A1029" s="444">
        <v>2150103</v>
      </c>
      <c r="B1029" s="310" t="s">
        <v>139</v>
      </c>
      <c r="C1029" s="346">
        <v>0</v>
      </c>
      <c r="D1029" s="346">
        <v>0</v>
      </c>
      <c r="E1029" s="309" t="str">
        <f t="shared" ref="E1029:E1092" si="50">IF(D1029&gt;0,D1029/C1029-1,IF(C1029&lt;0,-(D1029/C1029-1),""))</f>
        <v/>
      </c>
      <c r="F1029" s="277" t="str">
        <f t="shared" si="48"/>
        <v>否</v>
      </c>
      <c r="G1029" s="155" t="str">
        <f t="shared" si="49"/>
        <v>项</v>
      </c>
    </row>
    <row r="1030" ht="36" hidden="1" customHeight="1" spans="1:7">
      <c r="A1030" s="444">
        <v>2150104</v>
      </c>
      <c r="B1030" s="310" t="s">
        <v>913</v>
      </c>
      <c r="C1030" s="346">
        <v>0</v>
      </c>
      <c r="D1030" s="346">
        <v>0</v>
      </c>
      <c r="E1030" s="309" t="str">
        <f t="shared" si="50"/>
        <v/>
      </c>
      <c r="F1030" s="277" t="str">
        <f t="shared" si="48"/>
        <v>否</v>
      </c>
      <c r="G1030" s="155" t="str">
        <f t="shared" si="49"/>
        <v>项</v>
      </c>
    </row>
    <row r="1031" ht="36" hidden="1" customHeight="1" spans="1:7">
      <c r="A1031" s="444">
        <v>2150105</v>
      </c>
      <c r="B1031" s="310" t="s">
        <v>914</v>
      </c>
      <c r="C1031" s="346">
        <v>0</v>
      </c>
      <c r="D1031" s="346">
        <v>0</v>
      </c>
      <c r="E1031" s="309" t="str">
        <f t="shared" si="50"/>
        <v/>
      </c>
      <c r="F1031" s="277" t="str">
        <f t="shared" si="48"/>
        <v>否</v>
      </c>
      <c r="G1031" s="155" t="str">
        <f t="shared" si="49"/>
        <v>项</v>
      </c>
    </row>
    <row r="1032" ht="36" hidden="1" customHeight="1" spans="1:7">
      <c r="A1032" s="444">
        <v>2150106</v>
      </c>
      <c r="B1032" s="310" t="s">
        <v>915</v>
      </c>
      <c r="C1032" s="346">
        <v>0</v>
      </c>
      <c r="D1032" s="346">
        <v>0</v>
      </c>
      <c r="E1032" s="309" t="str">
        <f t="shared" si="50"/>
        <v/>
      </c>
      <c r="F1032" s="277" t="str">
        <f t="shared" si="48"/>
        <v>否</v>
      </c>
      <c r="G1032" s="155" t="str">
        <f t="shared" si="49"/>
        <v>项</v>
      </c>
    </row>
    <row r="1033" ht="36" hidden="1" customHeight="1" spans="1:7">
      <c r="A1033" s="444">
        <v>2150107</v>
      </c>
      <c r="B1033" s="310" t="s">
        <v>916</v>
      </c>
      <c r="C1033" s="346">
        <v>0</v>
      </c>
      <c r="D1033" s="346">
        <v>0</v>
      </c>
      <c r="E1033" s="309" t="str">
        <f t="shared" si="50"/>
        <v/>
      </c>
      <c r="F1033" s="277" t="str">
        <f t="shared" si="48"/>
        <v>否</v>
      </c>
      <c r="G1033" s="155" t="str">
        <f t="shared" si="49"/>
        <v>项</v>
      </c>
    </row>
    <row r="1034" ht="36" hidden="1" customHeight="1" spans="1:7">
      <c r="A1034" s="444">
        <v>2150108</v>
      </c>
      <c r="B1034" s="310" t="s">
        <v>917</v>
      </c>
      <c r="C1034" s="346">
        <v>0</v>
      </c>
      <c r="D1034" s="346">
        <v>0</v>
      </c>
      <c r="E1034" s="309" t="str">
        <f t="shared" si="50"/>
        <v/>
      </c>
      <c r="F1034" s="277" t="str">
        <f t="shared" si="48"/>
        <v>否</v>
      </c>
      <c r="G1034" s="155" t="str">
        <f t="shared" si="49"/>
        <v>项</v>
      </c>
    </row>
    <row r="1035" ht="36" hidden="1" customHeight="1" spans="1:7">
      <c r="A1035" s="444">
        <v>2150199</v>
      </c>
      <c r="B1035" s="310" t="s">
        <v>918</v>
      </c>
      <c r="C1035" s="346">
        <v>0</v>
      </c>
      <c r="D1035" s="346">
        <v>0</v>
      </c>
      <c r="E1035" s="309" t="str">
        <f t="shared" si="50"/>
        <v/>
      </c>
      <c r="F1035" s="277" t="str">
        <f t="shared" si="48"/>
        <v>否</v>
      </c>
      <c r="G1035" s="155" t="str">
        <f t="shared" si="49"/>
        <v>项</v>
      </c>
    </row>
    <row r="1036" ht="36" hidden="1" customHeight="1" spans="1:7">
      <c r="A1036" s="445">
        <v>21502</v>
      </c>
      <c r="B1036" s="302" t="s">
        <v>919</v>
      </c>
      <c r="C1036" s="342">
        <f>SUM(C1037:C1051)</f>
        <v>0</v>
      </c>
      <c r="D1036" s="342">
        <f>SUM(D1037:D1051)</f>
        <v>0</v>
      </c>
      <c r="E1036" s="304" t="str">
        <f t="shared" si="50"/>
        <v/>
      </c>
      <c r="F1036" s="277" t="str">
        <f t="shared" si="48"/>
        <v>否</v>
      </c>
      <c r="G1036" s="155" t="str">
        <f t="shared" si="49"/>
        <v>款</v>
      </c>
    </row>
    <row r="1037" ht="36" hidden="1" customHeight="1" spans="1:7">
      <c r="A1037" s="444">
        <v>2150201</v>
      </c>
      <c r="B1037" s="310" t="s">
        <v>137</v>
      </c>
      <c r="C1037" s="346">
        <v>0</v>
      </c>
      <c r="D1037" s="346">
        <v>0</v>
      </c>
      <c r="E1037" s="309" t="str">
        <f t="shared" si="50"/>
        <v/>
      </c>
      <c r="F1037" s="277" t="str">
        <f t="shared" si="48"/>
        <v>否</v>
      </c>
      <c r="G1037" s="155" t="str">
        <f t="shared" si="49"/>
        <v>项</v>
      </c>
    </row>
    <row r="1038" ht="36" hidden="1" customHeight="1" spans="1:7">
      <c r="A1038" s="444">
        <v>2150202</v>
      </c>
      <c r="B1038" s="310" t="s">
        <v>138</v>
      </c>
      <c r="C1038" s="346">
        <v>0</v>
      </c>
      <c r="D1038" s="346">
        <v>0</v>
      </c>
      <c r="E1038" s="309" t="str">
        <f t="shared" si="50"/>
        <v/>
      </c>
      <c r="F1038" s="277" t="str">
        <f t="shared" si="48"/>
        <v>否</v>
      </c>
      <c r="G1038" s="155" t="str">
        <f t="shared" si="49"/>
        <v>项</v>
      </c>
    </row>
    <row r="1039" ht="36" hidden="1" customHeight="1" spans="1:7">
      <c r="A1039" s="444">
        <v>2150203</v>
      </c>
      <c r="B1039" s="310" t="s">
        <v>139</v>
      </c>
      <c r="C1039" s="346">
        <v>0</v>
      </c>
      <c r="D1039" s="346">
        <v>0</v>
      </c>
      <c r="E1039" s="309" t="str">
        <f t="shared" si="50"/>
        <v/>
      </c>
      <c r="F1039" s="277" t="str">
        <f t="shared" si="48"/>
        <v>否</v>
      </c>
      <c r="G1039" s="155" t="str">
        <f t="shared" si="49"/>
        <v>项</v>
      </c>
    </row>
    <row r="1040" ht="36" hidden="1" customHeight="1" spans="1:7">
      <c r="A1040" s="444">
        <v>2150204</v>
      </c>
      <c r="B1040" s="310" t="s">
        <v>920</v>
      </c>
      <c r="C1040" s="346">
        <v>0</v>
      </c>
      <c r="D1040" s="346">
        <v>0</v>
      </c>
      <c r="E1040" s="309" t="str">
        <f t="shared" si="50"/>
        <v/>
      </c>
      <c r="F1040" s="277" t="str">
        <f t="shared" si="48"/>
        <v>否</v>
      </c>
      <c r="G1040" s="155" t="str">
        <f t="shared" si="49"/>
        <v>项</v>
      </c>
    </row>
    <row r="1041" ht="36" hidden="1" customHeight="1" spans="1:7">
      <c r="A1041" s="444">
        <v>2150205</v>
      </c>
      <c r="B1041" s="310" t="s">
        <v>921</v>
      </c>
      <c r="C1041" s="346">
        <v>0</v>
      </c>
      <c r="D1041" s="346">
        <v>0</v>
      </c>
      <c r="E1041" s="309" t="str">
        <f t="shared" si="50"/>
        <v/>
      </c>
      <c r="F1041" s="277" t="str">
        <f t="shared" si="48"/>
        <v>否</v>
      </c>
      <c r="G1041" s="155" t="str">
        <f t="shared" si="49"/>
        <v>项</v>
      </c>
    </row>
    <row r="1042" ht="36" hidden="1" customHeight="1" spans="1:7">
      <c r="A1042" s="444">
        <v>2150206</v>
      </c>
      <c r="B1042" s="310" t="s">
        <v>922</v>
      </c>
      <c r="C1042" s="346">
        <v>0</v>
      </c>
      <c r="D1042" s="346">
        <v>0</v>
      </c>
      <c r="E1042" s="309" t="str">
        <f t="shared" si="50"/>
        <v/>
      </c>
      <c r="F1042" s="277" t="str">
        <f t="shared" si="48"/>
        <v>否</v>
      </c>
      <c r="G1042" s="155" t="str">
        <f t="shared" si="49"/>
        <v>项</v>
      </c>
    </row>
    <row r="1043" ht="36" hidden="1" customHeight="1" spans="1:7">
      <c r="A1043" s="444">
        <v>2150207</v>
      </c>
      <c r="B1043" s="310" t="s">
        <v>923</v>
      </c>
      <c r="C1043" s="346">
        <v>0</v>
      </c>
      <c r="D1043" s="346">
        <v>0</v>
      </c>
      <c r="E1043" s="309" t="str">
        <f t="shared" si="50"/>
        <v/>
      </c>
      <c r="F1043" s="277" t="str">
        <f t="shared" si="48"/>
        <v>否</v>
      </c>
      <c r="G1043" s="155" t="str">
        <f t="shared" si="49"/>
        <v>项</v>
      </c>
    </row>
    <row r="1044" ht="36" hidden="1" customHeight="1" spans="1:7">
      <c r="A1044" s="444">
        <v>2150208</v>
      </c>
      <c r="B1044" s="310" t="s">
        <v>924</v>
      </c>
      <c r="C1044" s="346">
        <v>0</v>
      </c>
      <c r="D1044" s="346">
        <v>0</v>
      </c>
      <c r="E1044" s="309" t="str">
        <f t="shared" si="50"/>
        <v/>
      </c>
      <c r="F1044" s="277" t="str">
        <f t="shared" si="48"/>
        <v>否</v>
      </c>
      <c r="G1044" s="155" t="str">
        <f t="shared" si="49"/>
        <v>项</v>
      </c>
    </row>
    <row r="1045" ht="36" hidden="1" customHeight="1" spans="1:7">
      <c r="A1045" s="444">
        <v>2150209</v>
      </c>
      <c r="B1045" s="310" t="s">
        <v>925</v>
      </c>
      <c r="C1045" s="346">
        <v>0</v>
      </c>
      <c r="D1045" s="346">
        <v>0</v>
      </c>
      <c r="E1045" s="309" t="str">
        <f t="shared" si="50"/>
        <v/>
      </c>
      <c r="F1045" s="277" t="str">
        <f t="shared" si="48"/>
        <v>否</v>
      </c>
      <c r="G1045" s="155" t="str">
        <f t="shared" si="49"/>
        <v>项</v>
      </c>
    </row>
    <row r="1046" ht="36" hidden="1" customHeight="1" spans="1:7">
      <c r="A1046" s="444">
        <v>2150210</v>
      </c>
      <c r="B1046" s="310" t="s">
        <v>926</v>
      </c>
      <c r="C1046" s="346">
        <v>0</v>
      </c>
      <c r="D1046" s="346">
        <v>0</v>
      </c>
      <c r="E1046" s="309" t="str">
        <f t="shared" si="50"/>
        <v/>
      </c>
      <c r="F1046" s="277" t="str">
        <f t="shared" si="48"/>
        <v>否</v>
      </c>
      <c r="G1046" s="155" t="str">
        <f t="shared" si="49"/>
        <v>项</v>
      </c>
    </row>
    <row r="1047" ht="36" hidden="1" customHeight="1" spans="1:7">
      <c r="A1047" s="444">
        <v>2150212</v>
      </c>
      <c r="B1047" s="310" t="s">
        <v>927</v>
      </c>
      <c r="C1047" s="346">
        <v>0</v>
      </c>
      <c r="D1047" s="346">
        <v>0</v>
      </c>
      <c r="E1047" s="309" t="str">
        <f t="shared" si="50"/>
        <v/>
      </c>
      <c r="F1047" s="277" t="str">
        <f t="shared" si="48"/>
        <v>否</v>
      </c>
      <c r="G1047" s="155" t="str">
        <f t="shared" si="49"/>
        <v>项</v>
      </c>
    </row>
    <row r="1048" ht="36" hidden="1" customHeight="1" spans="1:7">
      <c r="A1048" s="444">
        <v>2150213</v>
      </c>
      <c r="B1048" s="310" t="s">
        <v>928</v>
      </c>
      <c r="C1048" s="346">
        <v>0</v>
      </c>
      <c r="D1048" s="346">
        <v>0</v>
      </c>
      <c r="E1048" s="309" t="str">
        <f t="shared" si="50"/>
        <v/>
      </c>
      <c r="F1048" s="277" t="str">
        <f t="shared" si="48"/>
        <v>否</v>
      </c>
      <c r="G1048" s="155" t="str">
        <f t="shared" si="49"/>
        <v>项</v>
      </c>
    </row>
    <row r="1049" ht="36" hidden="1" customHeight="1" spans="1:7">
      <c r="A1049" s="444">
        <v>2150214</v>
      </c>
      <c r="B1049" s="310" t="s">
        <v>929</v>
      </c>
      <c r="C1049" s="346">
        <v>0</v>
      </c>
      <c r="D1049" s="346">
        <v>0</v>
      </c>
      <c r="E1049" s="309" t="str">
        <f t="shared" si="50"/>
        <v/>
      </c>
      <c r="F1049" s="277" t="str">
        <f t="shared" si="48"/>
        <v>否</v>
      </c>
      <c r="G1049" s="155" t="str">
        <f t="shared" si="49"/>
        <v>项</v>
      </c>
    </row>
    <row r="1050" ht="36" hidden="1" customHeight="1" spans="1:7">
      <c r="A1050" s="444">
        <v>2150215</v>
      </c>
      <c r="B1050" s="310" t="s">
        <v>930</v>
      </c>
      <c r="C1050" s="346">
        <v>0</v>
      </c>
      <c r="D1050" s="346">
        <v>0</v>
      </c>
      <c r="E1050" s="309" t="str">
        <f t="shared" si="50"/>
        <v/>
      </c>
      <c r="F1050" s="277" t="str">
        <f t="shared" si="48"/>
        <v>否</v>
      </c>
      <c r="G1050" s="155" t="str">
        <f t="shared" si="49"/>
        <v>项</v>
      </c>
    </row>
    <row r="1051" ht="36" hidden="1" customHeight="1" spans="1:7">
      <c r="A1051" s="444">
        <v>2150299</v>
      </c>
      <c r="B1051" s="310" t="s">
        <v>931</v>
      </c>
      <c r="C1051" s="346">
        <v>0</v>
      </c>
      <c r="D1051" s="346">
        <v>0</v>
      </c>
      <c r="E1051" s="309" t="str">
        <f t="shared" si="50"/>
        <v/>
      </c>
      <c r="F1051" s="277" t="str">
        <f t="shared" si="48"/>
        <v>否</v>
      </c>
      <c r="G1051" s="155" t="str">
        <f t="shared" si="49"/>
        <v>项</v>
      </c>
    </row>
    <row r="1052" ht="36" hidden="1" customHeight="1" spans="1:7">
      <c r="A1052" s="445">
        <v>21503</v>
      </c>
      <c r="B1052" s="302" t="s">
        <v>932</v>
      </c>
      <c r="C1052" s="342">
        <f>SUM(C1053:C1056)</f>
        <v>0</v>
      </c>
      <c r="D1052" s="342">
        <f>SUM(D1053:D1056)</f>
        <v>0</v>
      </c>
      <c r="E1052" s="304" t="str">
        <f t="shared" si="50"/>
        <v/>
      </c>
      <c r="F1052" s="277" t="str">
        <f t="shared" si="48"/>
        <v>否</v>
      </c>
      <c r="G1052" s="155" t="str">
        <f t="shared" si="49"/>
        <v>款</v>
      </c>
    </row>
    <row r="1053" ht="36" hidden="1" customHeight="1" spans="1:7">
      <c r="A1053" s="444">
        <v>2150301</v>
      </c>
      <c r="B1053" s="310" t="s">
        <v>137</v>
      </c>
      <c r="C1053" s="346">
        <v>0</v>
      </c>
      <c r="D1053" s="346">
        <v>0</v>
      </c>
      <c r="E1053" s="309" t="str">
        <f t="shared" si="50"/>
        <v/>
      </c>
      <c r="F1053" s="277" t="str">
        <f t="shared" si="48"/>
        <v>否</v>
      </c>
      <c r="G1053" s="155" t="str">
        <f t="shared" si="49"/>
        <v>项</v>
      </c>
    </row>
    <row r="1054" ht="36" hidden="1" customHeight="1" spans="1:7">
      <c r="A1054" s="444">
        <v>2150302</v>
      </c>
      <c r="B1054" s="310" t="s">
        <v>138</v>
      </c>
      <c r="C1054" s="346">
        <v>0</v>
      </c>
      <c r="D1054" s="346">
        <v>0</v>
      </c>
      <c r="E1054" s="309" t="str">
        <f t="shared" si="50"/>
        <v/>
      </c>
      <c r="F1054" s="277" t="str">
        <f t="shared" si="48"/>
        <v>否</v>
      </c>
      <c r="G1054" s="155" t="str">
        <f t="shared" si="49"/>
        <v>项</v>
      </c>
    </row>
    <row r="1055" ht="36" hidden="1" customHeight="1" spans="1:7">
      <c r="A1055" s="444">
        <v>2150303</v>
      </c>
      <c r="B1055" s="310" t="s">
        <v>139</v>
      </c>
      <c r="C1055" s="346">
        <v>0</v>
      </c>
      <c r="D1055" s="346">
        <v>0</v>
      </c>
      <c r="E1055" s="309" t="str">
        <f t="shared" si="50"/>
        <v/>
      </c>
      <c r="F1055" s="277" t="str">
        <f t="shared" si="48"/>
        <v>否</v>
      </c>
      <c r="G1055" s="155" t="str">
        <f t="shared" si="49"/>
        <v>项</v>
      </c>
    </row>
    <row r="1056" ht="36" hidden="1" customHeight="1" spans="1:7">
      <c r="A1056" s="444">
        <v>2150399</v>
      </c>
      <c r="B1056" s="310" t="s">
        <v>933</v>
      </c>
      <c r="C1056" s="346">
        <v>0</v>
      </c>
      <c r="D1056" s="346">
        <v>0</v>
      </c>
      <c r="E1056" s="309" t="str">
        <f t="shared" si="50"/>
        <v/>
      </c>
      <c r="F1056" s="277" t="str">
        <f t="shared" si="48"/>
        <v>否</v>
      </c>
      <c r="G1056" s="155" t="str">
        <f t="shared" si="49"/>
        <v>项</v>
      </c>
    </row>
    <row r="1057" ht="36" hidden="1" customHeight="1" spans="1:7">
      <c r="A1057" s="445">
        <v>21505</v>
      </c>
      <c r="B1057" s="302" t="s">
        <v>934</v>
      </c>
      <c r="C1057" s="342">
        <f>SUM(C1058:C1073)</f>
        <v>0</v>
      </c>
      <c r="D1057" s="342">
        <f>SUM(D1058:D1073)</f>
        <v>0</v>
      </c>
      <c r="E1057" s="304" t="str">
        <f t="shared" si="50"/>
        <v/>
      </c>
      <c r="F1057" s="277" t="str">
        <f t="shared" si="48"/>
        <v>否</v>
      </c>
      <c r="G1057" s="155" t="str">
        <f t="shared" si="49"/>
        <v>款</v>
      </c>
    </row>
    <row r="1058" ht="36" hidden="1" customHeight="1" spans="1:7">
      <c r="A1058" s="444">
        <v>2150501</v>
      </c>
      <c r="B1058" s="310" t="s">
        <v>137</v>
      </c>
      <c r="C1058" s="346">
        <v>0</v>
      </c>
      <c r="D1058" s="346">
        <v>0</v>
      </c>
      <c r="E1058" s="309" t="str">
        <f t="shared" si="50"/>
        <v/>
      </c>
      <c r="F1058" s="277" t="str">
        <f t="shared" si="48"/>
        <v>否</v>
      </c>
      <c r="G1058" s="155" t="str">
        <f t="shared" si="49"/>
        <v>项</v>
      </c>
    </row>
    <row r="1059" ht="36" hidden="1" customHeight="1" spans="1:7">
      <c r="A1059" s="444">
        <v>2150502</v>
      </c>
      <c r="B1059" s="310" t="s">
        <v>138</v>
      </c>
      <c r="C1059" s="346">
        <v>0</v>
      </c>
      <c r="D1059" s="346">
        <v>0</v>
      </c>
      <c r="E1059" s="309" t="str">
        <f t="shared" si="50"/>
        <v/>
      </c>
      <c r="F1059" s="277" t="str">
        <f t="shared" si="48"/>
        <v>否</v>
      </c>
      <c r="G1059" s="155" t="str">
        <f t="shared" si="49"/>
        <v>项</v>
      </c>
    </row>
    <row r="1060" ht="36" hidden="1" customHeight="1" spans="1:7">
      <c r="A1060" s="444">
        <v>2150503</v>
      </c>
      <c r="B1060" s="310" t="s">
        <v>139</v>
      </c>
      <c r="C1060" s="346">
        <v>0</v>
      </c>
      <c r="D1060" s="346">
        <v>0</v>
      </c>
      <c r="E1060" s="309" t="str">
        <f t="shared" si="50"/>
        <v/>
      </c>
      <c r="F1060" s="277" t="str">
        <f t="shared" si="48"/>
        <v>否</v>
      </c>
      <c r="G1060" s="155" t="str">
        <f t="shared" si="49"/>
        <v>项</v>
      </c>
    </row>
    <row r="1061" ht="36" hidden="1" customHeight="1" spans="1:7">
      <c r="A1061" s="444">
        <v>2150505</v>
      </c>
      <c r="B1061" s="310" t="s">
        <v>935</v>
      </c>
      <c r="C1061" s="346">
        <v>0</v>
      </c>
      <c r="D1061" s="346">
        <v>0</v>
      </c>
      <c r="E1061" s="309" t="str">
        <f t="shared" si="50"/>
        <v/>
      </c>
      <c r="F1061" s="277" t="str">
        <f t="shared" si="48"/>
        <v>否</v>
      </c>
      <c r="G1061" s="155" t="str">
        <f t="shared" si="49"/>
        <v>项</v>
      </c>
    </row>
    <row r="1062" ht="36" hidden="1" customHeight="1" spans="1:7">
      <c r="A1062" s="444">
        <v>2150506</v>
      </c>
      <c r="B1062" s="310" t="s">
        <v>936</v>
      </c>
      <c r="C1062" s="346"/>
      <c r="D1062" s="346"/>
      <c r="E1062" s="309" t="str">
        <f t="shared" si="50"/>
        <v/>
      </c>
      <c r="F1062" s="277" t="str">
        <f t="shared" si="48"/>
        <v>否</v>
      </c>
      <c r="G1062" s="155" t="str">
        <f t="shared" si="49"/>
        <v>项</v>
      </c>
    </row>
    <row r="1063" ht="36" hidden="1" customHeight="1" spans="1:7">
      <c r="A1063" s="444">
        <v>2150507</v>
      </c>
      <c r="B1063" s="310" t="s">
        <v>937</v>
      </c>
      <c r="C1063" s="346">
        <v>0</v>
      </c>
      <c r="D1063" s="346">
        <v>0</v>
      </c>
      <c r="E1063" s="309" t="str">
        <f t="shared" si="50"/>
        <v/>
      </c>
      <c r="F1063" s="277" t="str">
        <f t="shared" si="48"/>
        <v>否</v>
      </c>
      <c r="G1063" s="155" t="str">
        <f t="shared" si="49"/>
        <v>项</v>
      </c>
    </row>
    <row r="1064" ht="36" hidden="1" customHeight="1" spans="1:7">
      <c r="A1064" s="444">
        <v>2150508</v>
      </c>
      <c r="B1064" s="310" t="s">
        <v>938</v>
      </c>
      <c r="C1064" s="346">
        <v>0</v>
      </c>
      <c r="D1064" s="346">
        <v>0</v>
      </c>
      <c r="E1064" s="309" t="str">
        <f t="shared" si="50"/>
        <v/>
      </c>
      <c r="F1064" s="277" t="str">
        <f t="shared" si="48"/>
        <v>否</v>
      </c>
      <c r="G1064" s="155" t="str">
        <f t="shared" si="49"/>
        <v>项</v>
      </c>
    </row>
    <row r="1065" ht="36" hidden="1" customHeight="1" spans="1:7">
      <c r="A1065" s="444">
        <v>2150509</v>
      </c>
      <c r="B1065" s="310" t="s">
        <v>939</v>
      </c>
      <c r="C1065" s="346"/>
      <c r="D1065" s="346"/>
      <c r="E1065" s="309" t="str">
        <f t="shared" si="50"/>
        <v/>
      </c>
      <c r="F1065" s="277" t="str">
        <f t="shared" si="48"/>
        <v>否</v>
      </c>
      <c r="G1065" s="155" t="str">
        <f t="shared" si="49"/>
        <v>项</v>
      </c>
    </row>
    <row r="1066" ht="36" hidden="1" customHeight="1" spans="1:7">
      <c r="A1066" s="444">
        <v>2150510</v>
      </c>
      <c r="B1066" s="310" t="s">
        <v>940</v>
      </c>
      <c r="C1066" s="346"/>
      <c r="D1066" s="346"/>
      <c r="E1066" s="309" t="str">
        <f t="shared" si="50"/>
        <v/>
      </c>
      <c r="F1066" s="277" t="str">
        <f t="shared" si="48"/>
        <v>否</v>
      </c>
      <c r="G1066" s="155" t="str">
        <f t="shared" si="49"/>
        <v>项</v>
      </c>
    </row>
    <row r="1067" ht="36" hidden="1" customHeight="1" spans="1:7">
      <c r="A1067" s="444">
        <v>2150511</v>
      </c>
      <c r="B1067" s="310" t="s">
        <v>941</v>
      </c>
      <c r="C1067" s="346"/>
      <c r="D1067" s="346"/>
      <c r="E1067" s="309" t="str">
        <f t="shared" si="50"/>
        <v/>
      </c>
      <c r="F1067" s="277" t="str">
        <f t="shared" si="48"/>
        <v>否</v>
      </c>
      <c r="G1067" s="155" t="str">
        <f t="shared" si="49"/>
        <v>项</v>
      </c>
    </row>
    <row r="1068" ht="36" hidden="1" customHeight="1" spans="1:7">
      <c r="A1068" s="444">
        <v>2150513</v>
      </c>
      <c r="B1068" s="310" t="s">
        <v>886</v>
      </c>
      <c r="C1068" s="346"/>
      <c r="D1068" s="346"/>
      <c r="E1068" s="309" t="str">
        <f t="shared" si="50"/>
        <v/>
      </c>
      <c r="F1068" s="277" t="str">
        <f t="shared" si="48"/>
        <v>否</v>
      </c>
      <c r="G1068" s="155" t="str">
        <f t="shared" si="49"/>
        <v>项</v>
      </c>
    </row>
    <row r="1069" ht="36" hidden="1" customHeight="1" spans="1:7">
      <c r="A1069" s="444">
        <v>2150515</v>
      </c>
      <c r="B1069" s="310" t="s">
        <v>942</v>
      </c>
      <c r="C1069" s="346"/>
      <c r="D1069" s="346"/>
      <c r="E1069" s="309" t="str">
        <f t="shared" si="50"/>
        <v/>
      </c>
      <c r="F1069" s="277" t="str">
        <f t="shared" si="48"/>
        <v>否</v>
      </c>
      <c r="G1069" s="155" t="str">
        <f t="shared" si="49"/>
        <v>项</v>
      </c>
    </row>
    <row r="1070" ht="36" hidden="1" customHeight="1" spans="1:7">
      <c r="A1070" s="447">
        <v>2150516</v>
      </c>
      <c r="B1070" s="460" t="s">
        <v>943</v>
      </c>
      <c r="C1070" s="346">
        <v>0</v>
      </c>
      <c r="D1070" s="346">
        <v>0</v>
      </c>
      <c r="E1070" s="309"/>
      <c r="F1070" s="277" t="str">
        <f t="shared" si="48"/>
        <v>否</v>
      </c>
      <c r="G1070" s="155" t="str">
        <f t="shared" si="49"/>
        <v>项</v>
      </c>
    </row>
    <row r="1071" ht="36" hidden="1" customHeight="1" spans="1:7">
      <c r="A1071" s="447">
        <v>2150517</v>
      </c>
      <c r="B1071" s="460" t="s">
        <v>944</v>
      </c>
      <c r="C1071" s="346">
        <v>0</v>
      </c>
      <c r="D1071" s="346">
        <v>0</v>
      </c>
      <c r="E1071" s="309" t="str">
        <f t="shared" si="50"/>
        <v/>
      </c>
      <c r="F1071" s="277" t="str">
        <f t="shared" si="48"/>
        <v>否</v>
      </c>
      <c r="G1071" s="155" t="str">
        <f t="shared" si="49"/>
        <v>项</v>
      </c>
    </row>
    <row r="1072" ht="36" hidden="1" customHeight="1" spans="1:7">
      <c r="A1072" s="447">
        <v>2150550</v>
      </c>
      <c r="B1072" s="460" t="s">
        <v>146</v>
      </c>
      <c r="C1072" s="346">
        <v>0</v>
      </c>
      <c r="D1072" s="346">
        <v>0</v>
      </c>
      <c r="E1072" s="309" t="str">
        <f t="shared" si="50"/>
        <v/>
      </c>
      <c r="F1072" s="277" t="str">
        <f t="shared" si="48"/>
        <v>否</v>
      </c>
      <c r="G1072" s="155" t="str">
        <f t="shared" si="49"/>
        <v>项</v>
      </c>
    </row>
    <row r="1073" ht="36" hidden="1" customHeight="1" spans="1:7">
      <c r="A1073" s="444">
        <v>2150599</v>
      </c>
      <c r="B1073" s="310" t="s">
        <v>945</v>
      </c>
      <c r="C1073" s="346">
        <v>0</v>
      </c>
      <c r="D1073" s="346">
        <v>0</v>
      </c>
      <c r="E1073" s="309" t="str">
        <f t="shared" si="50"/>
        <v/>
      </c>
      <c r="F1073" s="277" t="str">
        <f t="shared" si="48"/>
        <v>否</v>
      </c>
      <c r="G1073" s="155" t="str">
        <f t="shared" si="49"/>
        <v>项</v>
      </c>
    </row>
    <row r="1074" ht="36" hidden="1" customHeight="1" spans="1:7">
      <c r="A1074" s="445">
        <v>21507</v>
      </c>
      <c r="B1074" s="302" t="s">
        <v>946</v>
      </c>
      <c r="C1074" s="342">
        <f>SUM(C1075:C1080)</f>
        <v>0</v>
      </c>
      <c r="D1074" s="342">
        <f>SUM(D1075:D1080)</f>
        <v>0</v>
      </c>
      <c r="E1074" s="304" t="str">
        <f t="shared" si="50"/>
        <v/>
      </c>
      <c r="F1074" s="277" t="str">
        <f t="shared" si="48"/>
        <v>否</v>
      </c>
      <c r="G1074" s="155" t="str">
        <f t="shared" si="49"/>
        <v>款</v>
      </c>
    </row>
    <row r="1075" ht="36" hidden="1" customHeight="1" spans="1:7">
      <c r="A1075" s="444">
        <v>2150701</v>
      </c>
      <c r="B1075" s="310" t="s">
        <v>137</v>
      </c>
      <c r="C1075" s="346">
        <v>0</v>
      </c>
      <c r="D1075" s="346">
        <v>0</v>
      </c>
      <c r="E1075" s="309" t="str">
        <f t="shared" si="50"/>
        <v/>
      </c>
      <c r="F1075" s="277" t="str">
        <f t="shared" si="48"/>
        <v>否</v>
      </c>
      <c r="G1075" s="155" t="str">
        <f t="shared" si="49"/>
        <v>项</v>
      </c>
    </row>
    <row r="1076" ht="36" hidden="1" customHeight="1" spans="1:7">
      <c r="A1076" s="444">
        <v>2150702</v>
      </c>
      <c r="B1076" s="310" t="s">
        <v>138</v>
      </c>
      <c r="C1076" s="346">
        <v>0</v>
      </c>
      <c r="D1076" s="346">
        <v>0</v>
      </c>
      <c r="E1076" s="309" t="str">
        <f t="shared" si="50"/>
        <v/>
      </c>
      <c r="F1076" s="277" t="str">
        <f t="shared" si="48"/>
        <v>否</v>
      </c>
      <c r="G1076" s="155" t="str">
        <f t="shared" si="49"/>
        <v>项</v>
      </c>
    </row>
    <row r="1077" ht="36" hidden="1" customHeight="1" spans="1:7">
      <c r="A1077" s="444">
        <v>2150703</v>
      </c>
      <c r="B1077" s="310" t="s">
        <v>139</v>
      </c>
      <c r="C1077" s="346">
        <v>0</v>
      </c>
      <c r="D1077" s="346">
        <v>0</v>
      </c>
      <c r="E1077" s="309" t="str">
        <f t="shared" si="50"/>
        <v/>
      </c>
      <c r="F1077" s="277" t="str">
        <f t="shared" si="48"/>
        <v>否</v>
      </c>
      <c r="G1077" s="155" t="str">
        <f t="shared" si="49"/>
        <v>项</v>
      </c>
    </row>
    <row r="1078" ht="36" hidden="1" customHeight="1" spans="1:7">
      <c r="A1078" s="444">
        <v>2150704</v>
      </c>
      <c r="B1078" s="310" t="s">
        <v>947</v>
      </c>
      <c r="C1078" s="346">
        <v>0</v>
      </c>
      <c r="D1078" s="346">
        <v>0</v>
      </c>
      <c r="E1078" s="309" t="str">
        <f t="shared" si="50"/>
        <v/>
      </c>
      <c r="F1078" s="277" t="str">
        <f t="shared" si="48"/>
        <v>否</v>
      </c>
      <c r="G1078" s="155" t="str">
        <f t="shared" si="49"/>
        <v>项</v>
      </c>
    </row>
    <row r="1079" ht="36" hidden="1" customHeight="1" spans="1:7">
      <c r="A1079" s="444">
        <v>2150705</v>
      </c>
      <c r="B1079" s="310" t="s">
        <v>948</v>
      </c>
      <c r="C1079" s="346">
        <v>0</v>
      </c>
      <c r="D1079" s="346">
        <v>0</v>
      </c>
      <c r="E1079" s="309" t="str">
        <f t="shared" si="50"/>
        <v/>
      </c>
      <c r="F1079" s="277" t="str">
        <f t="shared" si="48"/>
        <v>否</v>
      </c>
      <c r="G1079" s="155" t="str">
        <f t="shared" si="49"/>
        <v>项</v>
      </c>
    </row>
    <row r="1080" ht="36" hidden="1" customHeight="1" spans="1:7">
      <c r="A1080" s="444">
        <v>2150799</v>
      </c>
      <c r="B1080" s="310" t="s">
        <v>949</v>
      </c>
      <c r="C1080" s="346">
        <v>0</v>
      </c>
      <c r="D1080" s="346">
        <v>0</v>
      </c>
      <c r="E1080" s="309" t="str">
        <f t="shared" si="50"/>
        <v/>
      </c>
      <c r="F1080" s="277" t="str">
        <f t="shared" si="48"/>
        <v>否</v>
      </c>
      <c r="G1080" s="155" t="str">
        <f t="shared" si="49"/>
        <v>项</v>
      </c>
    </row>
    <row r="1081" ht="36" hidden="1" customHeight="1" spans="1:7">
      <c r="A1081" s="445">
        <v>21508</v>
      </c>
      <c r="B1081" s="302" t="s">
        <v>950</v>
      </c>
      <c r="C1081" s="342">
        <f>SUM(C1082:C1088)</f>
        <v>0</v>
      </c>
      <c r="D1081" s="342">
        <f>SUM(D1082:D1088)</f>
        <v>0</v>
      </c>
      <c r="E1081" s="304" t="str">
        <f t="shared" si="50"/>
        <v/>
      </c>
      <c r="F1081" s="277" t="str">
        <f t="shared" si="48"/>
        <v>否</v>
      </c>
      <c r="G1081" s="155" t="str">
        <f t="shared" si="49"/>
        <v>款</v>
      </c>
    </row>
    <row r="1082" ht="36" hidden="1" customHeight="1" spans="1:7">
      <c r="A1082" s="444">
        <v>2150801</v>
      </c>
      <c r="B1082" s="310" t="s">
        <v>137</v>
      </c>
      <c r="C1082" s="346">
        <v>0</v>
      </c>
      <c r="D1082" s="346">
        <v>0</v>
      </c>
      <c r="E1082" s="309" t="str">
        <f t="shared" si="50"/>
        <v/>
      </c>
      <c r="F1082" s="277" t="str">
        <f t="shared" si="48"/>
        <v>否</v>
      </c>
      <c r="G1082" s="155" t="str">
        <f t="shared" si="49"/>
        <v>项</v>
      </c>
    </row>
    <row r="1083" ht="36" hidden="1" customHeight="1" spans="1:7">
      <c r="A1083" s="444">
        <v>2150802</v>
      </c>
      <c r="B1083" s="310" t="s">
        <v>138</v>
      </c>
      <c r="C1083" s="346">
        <v>0</v>
      </c>
      <c r="D1083" s="346">
        <v>0</v>
      </c>
      <c r="E1083" s="309" t="str">
        <f t="shared" si="50"/>
        <v/>
      </c>
      <c r="F1083" s="277" t="str">
        <f t="shared" si="48"/>
        <v>否</v>
      </c>
      <c r="G1083" s="155" t="str">
        <f t="shared" si="49"/>
        <v>项</v>
      </c>
    </row>
    <row r="1084" ht="36" hidden="1" customHeight="1" spans="1:7">
      <c r="A1084" s="444">
        <v>2150803</v>
      </c>
      <c r="B1084" s="310" t="s">
        <v>139</v>
      </c>
      <c r="C1084" s="346">
        <v>0</v>
      </c>
      <c r="D1084" s="346">
        <v>0</v>
      </c>
      <c r="E1084" s="309" t="str">
        <f t="shared" si="50"/>
        <v/>
      </c>
      <c r="F1084" s="277" t="str">
        <f t="shared" si="48"/>
        <v>否</v>
      </c>
      <c r="G1084" s="155" t="str">
        <f t="shared" si="49"/>
        <v>项</v>
      </c>
    </row>
    <row r="1085" ht="36" hidden="1" customHeight="1" spans="1:7">
      <c r="A1085" s="444">
        <v>2150804</v>
      </c>
      <c r="B1085" s="310" t="s">
        <v>951</v>
      </c>
      <c r="C1085" s="346">
        <v>0</v>
      </c>
      <c r="D1085" s="346">
        <v>0</v>
      </c>
      <c r="E1085" s="309" t="str">
        <f t="shared" si="50"/>
        <v/>
      </c>
      <c r="F1085" s="277" t="str">
        <f t="shared" si="48"/>
        <v>否</v>
      </c>
      <c r="G1085" s="155" t="str">
        <f t="shared" si="49"/>
        <v>项</v>
      </c>
    </row>
    <row r="1086" ht="36" hidden="1" customHeight="1" spans="1:7">
      <c r="A1086" s="444">
        <v>2150805</v>
      </c>
      <c r="B1086" s="310" t="s">
        <v>952</v>
      </c>
      <c r="C1086" s="346">
        <v>0</v>
      </c>
      <c r="D1086" s="346">
        <v>0</v>
      </c>
      <c r="E1086" s="309" t="str">
        <f t="shared" si="50"/>
        <v/>
      </c>
      <c r="F1086" s="277" t="str">
        <f t="shared" si="48"/>
        <v>否</v>
      </c>
      <c r="G1086" s="155" t="str">
        <f t="shared" si="49"/>
        <v>项</v>
      </c>
    </row>
    <row r="1087" ht="36" hidden="1" customHeight="1" spans="1:7">
      <c r="A1087" s="447">
        <v>2150806</v>
      </c>
      <c r="B1087" s="456" t="s">
        <v>953</v>
      </c>
      <c r="C1087" s="346">
        <v>0</v>
      </c>
      <c r="D1087" s="346">
        <v>0</v>
      </c>
      <c r="E1087" s="309" t="str">
        <f t="shared" si="50"/>
        <v/>
      </c>
      <c r="F1087" s="277" t="str">
        <f t="shared" si="48"/>
        <v>否</v>
      </c>
      <c r="G1087" s="155" t="str">
        <f t="shared" si="49"/>
        <v>项</v>
      </c>
    </row>
    <row r="1088" ht="36" hidden="1" customHeight="1" spans="1:7">
      <c r="A1088" s="444">
        <v>2150899</v>
      </c>
      <c r="B1088" s="310" t="s">
        <v>954</v>
      </c>
      <c r="C1088" s="346">
        <v>0</v>
      </c>
      <c r="D1088" s="346">
        <v>0</v>
      </c>
      <c r="E1088" s="309"/>
      <c r="F1088" s="277" t="str">
        <f t="shared" si="48"/>
        <v>否</v>
      </c>
      <c r="G1088" s="155" t="str">
        <f t="shared" si="49"/>
        <v>项</v>
      </c>
    </row>
    <row r="1089" ht="36" hidden="1" customHeight="1" spans="1:7">
      <c r="A1089" s="445">
        <v>21599</v>
      </c>
      <c r="B1089" s="302" t="s">
        <v>955</v>
      </c>
      <c r="C1089" s="342">
        <f>SUM(C1090:C1094)</f>
        <v>0</v>
      </c>
      <c r="D1089" s="342">
        <f>SUM(D1090:D1094)</f>
        <v>0</v>
      </c>
      <c r="E1089" s="304"/>
      <c r="F1089" s="277" t="str">
        <f t="shared" si="48"/>
        <v>否</v>
      </c>
      <c r="G1089" s="155" t="str">
        <f t="shared" si="49"/>
        <v>款</v>
      </c>
    </row>
    <row r="1090" ht="36" hidden="1" customHeight="1" spans="1:7">
      <c r="A1090" s="444">
        <v>2159901</v>
      </c>
      <c r="B1090" s="310" t="s">
        <v>956</v>
      </c>
      <c r="C1090" s="346">
        <v>0</v>
      </c>
      <c r="D1090" s="346">
        <v>0</v>
      </c>
      <c r="E1090" s="309" t="str">
        <f t="shared" si="50"/>
        <v/>
      </c>
      <c r="F1090" s="277" t="str">
        <f t="shared" si="48"/>
        <v>否</v>
      </c>
      <c r="G1090" s="155" t="str">
        <f t="shared" si="49"/>
        <v>项</v>
      </c>
    </row>
    <row r="1091" ht="36" hidden="1" customHeight="1" spans="1:7">
      <c r="A1091" s="444">
        <v>2159904</v>
      </c>
      <c r="B1091" s="310" t="s">
        <v>957</v>
      </c>
      <c r="C1091" s="346">
        <v>0</v>
      </c>
      <c r="D1091" s="346">
        <v>0</v>
      </c>
      <c r="E1091" s="309" t="str">
        <f t="shared" si="50"/>
        <v/>
      </c>
      <c r="F1091" s="277" t="str">
        <f t="shared" si="48"/>
        <v>否</v>
      </c>
      <c r="G1091" s="155" t="str">
        <f t="shared" si="49"/>
        <v>项</v>
      </c>
    </row>
    <row r="1092" ht="36" hidden="1" customHeight="1" spans="1:7">
      <c r="A1092" s="444">
        <v>2159905</v>
      </c>
      <c r="B1092" s="310" t="s">
        <v>958</v>
      </c>
      <c r="C1092" s="346">
        <v>0</v>
      </c>
      <c r="D1092" s="346">
        <v>0</v>
      </c>
      <c r="E1092" s="309" t="str">
        <f t="shared" si="50"/>
        <v/>
      </c>
      <c r="F1092" s="277" t="str">
        <f t="shared" ref="F1092:F1155" si="51">IF(LEN(A1092)=3,"是",IF(B1092&lt;&gt;"",IF(SUM(C1092:D1092)&lt;&gt;0,"是","否"),"是"))</f>
        <v>否</v>
      </c>
      <c r="G1092" s="155" t="str">
        <f t="shared" ref="G1092:G1155" si="52">IF(LEN(A1092)=3,"类",IF(LEN(A1092)=5,"款","项"))</f>
        <v>项</v>
      </c>
    </row>
    <row r="1093" ht="36" hidden="1" customHeight="1" spans="1:7">
      <c r="A1093" s="444">
        <v>2159906</v>
      </c>
      <c r="B1093" s="310" t="s">
        <v>959</v>
      </c>
      <c r="C1093" s="346">
        <v>0</v>
      </c>
      <c r="D1093" s="346">
        <v>0</v>
      </c>
      <c r="E1093" s="309" t="str">
        <f t="shared" ref="E1093:E1156" si="53">IF(D1093&gt;0,D1093/C1093-1,IF(C1093&lt;0,-(D1093/C1093-1),""))</f>
        <v/>
      </c>
      <c r="F1093" s="277" t="str">
        <f t="shared" si="51"/>
        <v>否</v>
      </c>
      <c r="G1093" s="155" t="str">
        <f t="shared" si="52"/>
        <v>项</v>
      </c>
    </row>
    <row r="1094" ht="36" hidden="1" customHeight="1" spans="1:7">
      <c r="A1094" s="444">
        <v>2159999</v>
      </c>
      <c r="B1094" s="310" t="s">
        <v>960</v>
      </c>
      <c r="C1094" s="346">
        <v>0</v>
      </c>
      <c r="D1094" s="346">
        <v>0</v>
      </c>
      <c r="E1094" s="309"/>
      <c r="F1094" s="277" t="str">
        <f t="shared" si="51"/>
        <v>否</v>
      </c>
      <c r="G1094" s="155" t="str">
        <f t="shared" si="52"/>
        <v>项</v>
      </c>
    </row>
    <row r="1095" ht="36" hidden="1" customHeight="1" spans="1:7">
      <c r="A1095" s="443" t="s">
        <v>961</v>
      </c>
      <c r="B1095" s="450" t="s">
        <v>277</v>
      </c>
      <c r="C1095" s="346">
        <v>0</v>
      </c>
      <c r="D1095" s="346">
        <v>0</v>
      </c>
      <c r="E1095" s="304" t="str">
        <f t="shared" si="53"/>
        <v/>
      </c>
      <c r="F1095" s="277" t="str">
        <f t="shared" si="51"/>
        <v>否</v>
      </c>
      <c r="G1095" s="155" t="str">
        <f t="shared" si="52"/>
        <v>项</v>
      </c>
    </row>
    <row r="1096" ht="36" customHeight="1" spans="1:7">
      <c r="A1096" s="445">
        <v>216</v>
      </c>
      <c r="B1096" s="302" t="s">
        <v>97</v>
      </c>
      <c r="C1096" s="342">
        <f>C1097+C1107+C1113</f>
        <v>116</v>
      </c>
      <c r="D1096" s="342">
        <f>D1097+D1107+D1113</f>
        <v>116</v>
      </c>
      <c r="E1096" s="304">
        <f t="shared" si="53"/>
        <v>0</v>
      </c>
      <c r="F1096" s="277" t="str">
        <f t="shared" si="51"/>
        <v>是</v>
      </c>
      <c r="G1096" s="155" t="str">
        <f t="shared" si="52"/>
        <v>类</v>
      </c>
    </row>
    <row r="1097" ht="36" customHeight="1" spans="1:7">
      <c r="A1097" s="445">
        <v>21602</v>
      </c>
      <c r="B1097" s="302" t="s">
        <v>962</v>
      </c>
      <c r="C1097" s="342">
        <f>SUM(C1098:C1106)</f>
        <v>116</v>
      </c>
      <c r="D1097" s="342">
        <f>SUM(D1098:D1106)</f>
        <v>116</v>
      </c>
      <c r="E1097" s="304">
        <f t="shared" si="53"/>
        <v>0</v>
      </c>
      <c r="F1097" s="277" t="str">
        <f t="shared" si="51"/>
        <v>是</v>
      </c>
      <c r="G1097" s="155" t="str">
        <f t="shared" si="52"/>
        <v>款</v>
      </c>
    </row>
    <row r="1098" ht="36" customHeight="1" spans="1:7">
      <c r="A1098" s="444">
        <v>2160201</v>
      </c>
      <c r="B1098" s="310" t="s">
        <v>137</v>
      </c>
      <c r="C1098" s="346">
        <v>116</v>
      </c>
      <c r="D1098" s="346">
        <v>116</v>
      </c>
      <c r="E1098" s="309">
        <f t="shared" si="53"/>
        <v>0</v>
      </c>
      <c r="F1098" s="277" t="str">
        <f t="shared" si="51"/>
        <v>是</v>
      </c>
      <c r="G1098" s="155" t="str">
        <f t="shared" si="52"/>
        <v>项</v>
      </c>
    </row>
    <row r="1099" ht="36" hidden="1" customHeight="1" spans="1:7">
      <c r="A1099" s="444">
        <v>2160202</v>
      </c>
      <c r="B1099" s="310" t="s">
        <v>138</v>
      </c>
      <c r="C1099" s="346">
        <v>0</v>
      </c>
      <c r="D1099" s="346">
        <v>0</v>
      </c>
      <c r="E1099" s="309" t="str">
        <f t="shared" si="53"/>
        <v/>
      </c>
      <c r="F1099" s="277" t="str">
        <f t="shared" si="51"/>
        <v>否</v>
      </c>
      <c r="G1099" s="155" t="str">
        <f t="shared" si="52"/>
        <v>项</v>
      </c>
    </row>
    <row r="1100" ht="36" hidden="1" customHeight="1" spans="1:7">
      <c r="A1100" s="444">
        <v>2160203</v>
      </c>
      <c r="B1100" s="310" t="s">
        <v>139</v>
      </c>
      <c r="C1100" s="346">
        <v>0</v>
      </c>
      <c r="D1100" s="346">
        <v>0</v>
      </c>
      <c r="E1100" s="309" t="str">
        <f t="shared" si="53"/>
        <v/>
      </c>
      <c r="F1100" s="277" t="str">
        <f t="shared" si="51"/>
        <v>否</v>
      </c>
      <c r="G1100" s="155" t="str">
        <f t="shared" si="52"/>
        <v>项</v>
      </c>
    </row>
    <row r="1101" ht="36" hidden="1" customHeight="1" spans="1:7">
      <c r="A1101" s="444">
        <v>2160216</v>
      </c>
      <c r="B1101" s="310" t="s">
        <v>963</v>
      </c>
      <c r="C1101" s="346">
        <v>0</v>
      </c>
      <c r="D1101" s="346">
        <v>0</v>
      </c>
      <c r="E1101" s="309" t="str">
        <f t="shared" si="53"/>
        <v/>
      </c>
      <c r="F1101" s="277" t="str">
        <f t="shared" si="51"/>
        <v>否</v>
      </c>
      <c r="G1101" s="155" t="str">
        <f t="shared" si="52"/>
        <v>项</v>
      </c>
    </row>
    <row r="1102" ht="36" hidden="1" customHeight="1" spans="1:7">
      <c r="A1102" s="444">
        <v>2160217</v>
      </c>
      <c r="B1102" s="310" t="s">
        <v>964</v>
      </c>
      <c r="C1102" s="346">
        <v>0</v>
      </c>
      <c r="D1102" s="346">
        <v>0</v>
      </c>
      <c r="E1102" s="309" t="str">
        <f t="shared" si="53"/>
        <v/>
      </c>
      <c r="F1102" s="277" t="str">
        <f t="shared" si="51"/>
        <v>否</v>
      </c>
      <c r="G1102" s="155" t="str">
        <f t="shared" si="52"/>
        <v>项</v>
      </c>
    </row>
    <row r="1103" ht="36" hidden="1" customHeight="1" spans="1:7">
      <c r="A1103" s="444">
        <v>2160218</v>
      </c>
      <c r="B1103" s="310" t="s">
        <v>965</v>
      </c>
      <c r="C1103" s="346">
        <v>0</v>
      </c>
      <c r="D1103" s="346">
        <v>0</v>
      </c>
      <c r="E1103" s="309" t="str">
        <f t="shared" si="53"/>
        <v/>
      </c>
      <c r="F1103" s="277" t="str">
        <f t="shared" si="51"/>
        <v>否</v>
      </c>
      <c r="G1103" s="155" t="str">
        <f t="shared" si="52"/>
        <v>项</v>
      </c>
    </row>
    <row r="1104" ht="36" hidden="1" customHeight="1" spans="1:7">
      <c r="A1104" s="444">
        <v>2160219</v>
      </c>
      <c r="B1104" s="310" t="s">
        <v>966</v>
      </c>
      <c r="C1104" s="346">
        <v>0</v>
      </c>
      <c r="D1104" s="346">
        <v>0</v>
      </c>
      <c r="E1104" s="309" t="str">
        <f t="shared" si="53"/>
        <v/>
      </c>
      <c r="F1104" s="277" t="str">
        <f t="shared" si="51"/>
        <v>否</v>
      </c>
      <c r="G1104" s="155" t="str">
        <f t="shared" si="52"/>
        <v>项</v>
      </c>
    </row>
    <row r="1105" ht="36" hidden="1" customHeight="1" spans="1:7">
      <c r="A1105" s="444">
        <v>2160250</v>
      </c>
      <c r="B1105" s="310" t="s">
        <v>146</v>
      </c>
      <c r="C1105" s="346">
        <v>0</v>
      </c>
      <c r="D1105" s="346">
        <v>0</v>
      </c>
      <c r="E1105" s="309" t="str">
        <f t="shared" si="53"/>
        <v/>
      </c>
      <c r="F1105" s="277" t="str">
        <f t="shared" si="51"/>
        <v>否</v>
      </c>
      <c r="G1105" s="155" t="str">
        <f t="shared" si="52"/>
        <v>项</v>
      </c>
    </row>
    <row r="1106" ht="36" hidden="1" customHeight="1" spans="1:7">
      <c r="A1106" s="444">
        <v>2160299</v>
      </c>
      <c r="B1106" s="310" t="s">
        <v>967</v>
      </c>
      <c r="C1106" s="346">
        <v>0</v>
      </c>
      <c r="D1106" s="346">
        <v>0</v>
      </c>
      <c r="E1106" s="309"/>
      <c r="F1106" s="277" t="str">
        <f t="shared" si="51"/>
        <v>否</v>
      </c>
      <c r="G1106" s="155" t="str">
        <f t="shared" si="52"/>
        <v>项</v>
      </c>
    </row>
    <row r="1107" ht="36" hidden="1" customHeight="1" spans="1:7">
      <c r="A1107" s="445">
        <v>21606</v>
      </c>
      <c r="B1107" s="302" t="s">
        <v>968</v>
      </c>
      <c r="C1107" s="342">
        <f>SUM(C1108:C1112)</f>
        <v>0</v>
      </c>
      <c r="D1107" s="342">
        <f>SUM(D1108:D1112)</f>
        <v>0</v>
      </c>
      <c r="E1107" s="304"/>
      <c r="F1107" s="277" t="str">
        <f t="shared" si="51"/>
        <v>否</v>
      </c>
      <c r="G1107" s="155" t="str">
        <f t="shared" si="52"/>
        <v>款</v>
      </c>
    </row>
    <row r="1108" ht="36" hidden="1" customHeight="1" spans="1:7">
      <c r="A1108" s="444">
        <v>2160601</v>
      </c>
      <c r="B1108" s="310" t="s">
        <v>137</v>
      </c>
      <c r="C1108" s="346">
        <v>0</v>
      </c>
      <c r="D1108" s="346">
        <v>0</v>
      </c>
      <c r="E1108" s="309" t="str">
        <f t="shared" si="53"/>
        <v/>
      </c>
      <c r="F1108" s="277" t="str">
        <f t="shared" si="51"/>
        <v>否</v>
      </c>
      <c r="G1108" s="155" t="str">
        <f t="shared" si="52"/>
        <v>项</v>
      </c>
    </row>
    <row r="1109" ht="36" hidden="1" customHeight="1" spans="1:7">
      <c r="A1109" s="444">
        <v>2160602</v>
      </c>
      <c r="B1109" s="310" t="s">
        <v>138</v>
      </c>
      <c r="C1109" s="346">
        <v>0</v>
      </c>
      <c r="D1109" s="346">
        <v>0</v>
      </c>
      <c r="E1109" s="309" t="str">
        <f t="shared" si="53"/>
        <v/>
      </c>
      <c r="F1109" s="277" t="str">
        <f t="shared" si="51"/>
        <v>否</v>
      </c>
      <c r="G1109" s="155" t="str">
        <f t="shared" si="52"/>
        <v>项</v>
      </c>
    </row>
    <row r="1110" ht="36" hidden="1" customHeight="1" spans="1:7">
      <c r="A1110" s="444">
        <v>2160603</v>
      </c>
      <c r="B1110" s="310" t="s">
        <v>139</v>
      </c>
      <c r="C1110" s="346">
        <v>0</v>
      </c>
      <c r="D1110" s="346">
        <v>0</v>
      </c>
      <c r="E1110" s="309" t="str">
        <f t="shared" si="53"/>
        <v/>
      </c>
      <c r="F1110" s="277" t="str">
        <f t="shared" si="51"/>
        <v>否</v>
      </c>
      <c r="G1110" s="155" t="str">
        <f t="shared" si="52"/>
        <v>项</v>
      </c>
    </row>
    <row r="1111" ht="36" hidden="1" customHeight="1" spans="1:7">
      <c r="A1111" s="444">
        <v>2160607</v>
      </c>
      <c r="B1111" s="310" t="s">
        <v>969</v>
      </c>
      <c r="C1111" s="346">
        <v>0</v>
      </c>
      <c r="D1111" s="346">
        <v>0</v>
      </c>
      <c r="E1111" s="309" t="str">
        <f t="shared" si="53"/>
        <v/>
      </c>
      <c r="F1111" s="277" t="str">
        <f t="shared" si="51"/>
        <v>否</v>
      </c>
      <c r="G1111" s="155" t="str">
        <f t="shared" si="52"/>
        <v>项</v>
      </c>
    </row>
    <row r="1112" ht="36" hidden="1" customHeight="1" spans="1:7">
      <c r="A1112" s="444">
        <v>2160699</v>
      </c>
      <c r="B1112" s="310" t="s">
        <v>970</v>
      </c>
      <c r="C1112" s="346">
        <v>0</v>
      </c>
      <c r="D1112" s="346">
        <v>0</v>
      </c>
      <c r="E1112" s="309"/>
      <c r="F1112" s="277" t="str">
        <f t="shared" si="51"/>
        <v>否</v>
      </c>
      <c r="G1112" s="155" t="str">
        <f t="shared" si="52"/>
        <v>项</v>
      </c>
    </row>
    <row r="1113" ht="36" hidden="1" customHeight="1" spans="1:7">
      <c r="A1113" s="445">
        <v>21699</v>
      </c>
      <c r="B1113" s="302" t="s">
        <v>971</v>
      </c>
      <c r="C1113" s="342">
        <f>SUM(C1114:C1115)</f>
        <v>0</v>
      </c>
      <c r="D1113" s="342">
        <f>SUM(D1114:D1115)</f>
        <v>0</v>
      </c>
      <c r="E1113" s="304" t="str">
        <f t="shared" si="53"/>
        <v/>
      </c>
      <c r="F1113" s="277" t="str">
        <f t="shared" si="51"/>
        <v>否</v>
      </c>
      <c r="G1113" s="155" t="str">
        <f t="shared" si="52"/>
        <v>款</v>
      </c>
    </row>
    <row r="1114" ht="36" hidden="1" customHeight="1" spans="1:7">
      <c r="A1114" s="444">
        <v>2169901</v>
      </c>
      <c r="B1114" s="310" t="s">
        <v>972</v>
      </c>
      <c r="C1114" s="346">
        <v>0</v>
      </c>
      <c r="D1114" s="346">
        <v>0</v>
      </c>
      <c r="E1114" s="309" t="str">
        <f t="shared" si="53"/>
        <v/>
      </c>
      <c r="F1114" s="277" t="str">
        <f t="shared" si="51"/>
        <v>否</v>
      </c>
      <c r="G1114" s="155" t="str">
        <f t="shared" si="52"/>
        <v>项</v>
      </c>
    </row>
    <row r="1115" ht="36" hidden="1" customHeight="1" spans="1:7">
      <c r="A1115" s="444">
        <v>2169999</v>
      </c>
      <c r="B1115" s="310" t="s">
        <v>973</v>
      </c>
      <c r="C1115" s="346">
        <v>0</v>
      </c>
      <c r="D1115" s="346">
        <v>0</v>
      </c>
      <c r="E1115" s="309" t="str">
        <f t="shared" si="53"/>
        <v/>
      </c>
      <c r="F1115" s="277" t="str">
        <f t="shared" si="51"/>
        <v>否</v>
      </c>
      <c r="G1115" s="155" t="str">
        <f t="shared" si="52"/>
        <v>项</v>
      </c>
    </row>
    <row r="1116" ht="36" hidden="1" customHeight="1" spans="1:7">
      <c r="A1116" s="449" t="s">
        <v>974</v>
      </c>
      <c r="B1116" s="450" t="s">
        <v>277</v>
      </c>
      <c r="C1116" s="346">
        <v>0</v>
      </c>
      <c r="D1116" s="346">
        <v>0</v>
      </c>
      <c r="E1116" s="304" t="str">
        <f t="shared" si="53"/>
        <v/>
      </c>
      <c r="F1116" s="277" t="str">
        <f t="shared" si="51"/>
        <v>否</v>
      </c>
      <c r="G1116" s="155" t="str">
        <f t="shared" si="52"/>
        <v>项</v>
      </c>
    </row>
    <row r="1117" ht="36" customHeight="1" spans="1:7">
      <c r="A1117" s="445">
        <v>217</v>
      </c>
      <c r="B1117" s="302" t="s">
        <v>99</v>
      </c>
      <c r="C1117" s="342">
        <f>C1118+C1125+C1135+C1141</f>
        <v>0</v>
      </c>
      <c r="D1117" s="342">
        <f>D1118+D1125+D1135+D1141</f>
        <v>0</v>
      </c>
      <c r="E1117" s="304"/>
      <c r="F1117" s="277" t="str">
        <f t="shared" si="51"/>
        <v>是</v>
      </c>
      <c r="G1117" s="155" t="str">
        <f t="shared" si="52"/>
        <v>类</v>
      </c>
    </row>
    <row r="1118" ht="36" hidden="1" customHeight="1" spans="1:7">
      <c r="A1118" s="445">
        <v>21701</v>
      </c>
      <c r="B1118" s="302" t="s">
        <v>975</v>
      </c>
      <c r="C1118" s="342">
        <f>SUM(C1119:C1124)</f>
        <v>0</v>
      </c>
      <c r="D1118" s="342">
        <f>SUM(D1119:D1124)</f>
        <v>0</v>
      </c>
      <c r="E1118" s="304" t="str">
        <f t="shared" si="53"/>
        <v/>
      </c>
      <c r="F1118" s="277" t="str">
        <f t="shared" si="51"/>
        <v>否</v>
      </c>
      <c r="G1118" s="155" t="str">
        <f t="shared" si="52"/>
        <v>款</v>
      </c>
    </row>
    <row r="1119" ht="36" hidden="1" customHeight="1" spans="1:7">
      <c r="A1119" s="444">
        <v>2170101</v>
      </c>
      <c r="B1119" s="310" t="s">
        <v>137</v>
      </c>
      <c r="C1119" s="346">
        <v>0</v>
      </c>
      <c r="D1119" s="346">
        <v>0</v>
      </c>
      <c r="E1119" s="309" t="str">
        <f t="shared" si="53"/>
        <v/>
      </c>
      <c r="F1119" s="277" t="str">
        <f t="shared" si="51"/>
        <v>否</v>
      </c>
      <c r="G1119" s="155" t="str">
        <f t="shared" si="52"/>
        <v>项</v>
      </c>
    </row>
    <row r="1120" ht="36" hidden="1" customHeight="1" spans="1:7">
      <c r="A1120" s="444">
        <v>2170102</v>
      </c>
      <c r="B1120" s="310" t="s">
        <v>138</v>
      </c>
      <c r="C1120" s="346">
        <v>0</v>
      </c>
      <c r="D1120" s="346">
        <v>0</v>
      </c>
      <c r="E1120" s="309" t="str">
        <f t="shared" si="53"/>
        <v/>
      </c>
      <c r="F1120" s="277" t="str">
        <f t="shared" si="51"/>
        <v>否</v>
      </c>
      <c r="G1120" s="155" t="str">
        <f t="shared" si="52"/>
        <v>项</v>
      </c>
    </row>
    <row r="1121" ht="36" hidden="1" customHeight="1" spans="1:7">
      <c r="A1121" s="444">
        <v>2170103</v>
      </c>
      <c r="B1121" s="310" t="s">
        <v>139</v>
      </c>
      <c r="C1121" s="346">
        <v>0</v>
      </c>
      <c r="D1121" s="346">
        <v>0</v>
      </c>
      <c r="E1121" s="309" t="str">
        <f t="shared" si="53"/>
        <v/>
      </c>
      <c r="F1121" s="277" t="str">
        <f t="shared" si="51"/>
        <v>否</v>
      </c>
      <c r="G1121" s="155" t="str">
        <f t="shared" si="52"/>
        <v>项</v>
      </c>
    </row>
    <row r="1122" ht="36" hidden="1" customHeight="1" spans="1:7">
      <c r="A1122" s="444">
        <v>2170104</v>
      </c>
      <c r="B1122" s="310" t="s">
        <v>976</v>
      </c>
      <c r="C1122" s="346">
        <v>0</v>
      </c>
      <c r="D1122" s="346">
        <v>0</v>
      </c>
      <c r="E1122" s="309" t="str">
        <f t="shared" si="53"/>
        <v/>
      </c>
      <c r="F1122" s="277" t="str">
        <f t="shared" si="51"/>
        <v>否</v>
      </c>
      <c r="G1122" s="155" t="str">
        <f t="shared" si="52"/>
        <v>项</v>
      </c>
    </row>
    <row r="1123" ht="36" hidden="1" customHeight="1" spans="1:7">
      <c r="A1123" s="444">
        <v>2170150</v>
      </c>
      <c r="B1123" s="310" t="s">
        <v>146</v>
      </c>
      <c r="C1123" s="346">
        <v>0</v>
      </c>
      <c r="D1123" s="346">
        <v>0</v>
      </c>
      <c r="E1123" s="309" t="str">
        <f t="shared" si="53"/>
        <v/>
      </c>
      <c r="F1123" s="277" t="str">
        <f t="shared" si="51"/>
        <v>否</v>
      </c>
      <c r="G1123" s="155" t="str">
        <f t="shared" si="52"/>
        <v>项</v>
      </c>
    </row>
    <row r="1124" ht="36" hidden="1" customHeight="1" spans="1:7">
      <c r="A1124" s="444">
        <v>2170199</v>
      </c>
      <c r="B1124" s="310" t="s">
        <v>977</v>
      </c>
      <c r="C1124" s="346">
        <v>0</v>
      </c>
      <c r="D1124" s="346">
        <v>0</v>
      </c>
      <c r="E1124" s="309" t="str">
        <f t="shared" si="53"/>
        <v/>
      </c>
      <c r="F1124" s="277" t="str">
        <f t="shared" si="51"/>
        <v>否</v>
      </c>
      <c r="G1124" s="155" t="str">
        <f t="shared" si="52"/>
        <v>项</v>
      </c>
    </row>
    <row r="1125" ht="36" hidden="1" customHeight="1" spans="1:7">
      <c r="A1125" s="313">
        <v>21702</v>
      </c>
      <c r="B1125" s="461" t="s">
        <v>978</v>
      </c>
      <c r="C1125" s="342">
        <f>SUM(C1126:C1134)</f>
        <v>0</v>
      </c>
      <c r="D1125" s="342">
        <f>SUM(D1126:D1134)</f>
        <v>0</v>
      </c>
      <c r="E1125" s="304" t="str">
        <f t="shared" si="53"/>
        <v/>
      </c>
      <c r="F1125" s="277" t="str">
        <f t="shared" si="51"/>
        <v>否</v>
      </c>
      <c r="G1125" s="155" t="str">
        <f t="shared" si="52"/>
        <v>款</v>
      </c>
    </row>
    <row r="1126" ht="36" hidden="1" customHeight="1" spans="1:7">
      <c r="A1126" s="462">
        <v>2170201</v>
      </c>
      <c r="B1126" s="463" t="s">
        <v>979</v>
      </c>
      <c r="C1126" s="346">
        <v>0</v>
      </c>
      <c r="D1126" s="346">
        <v>0</v>
      </c>
      <c r="E1126" s="309" t="str">
        <f t="shared" si="53"/>
        <v/>
      </c>
      <c r="F1126" s="277" t="str">
        <f t="shared" si="51"/>
        <v>否</v>
      </c>
      <c r="G1126" s="155" t="str">
        <f t="shared" si="52"/>
        <v>项</v>
      </c>
    </row>
    <row r="1127" ht="36" hidden="1" customHeight="1" spans="1:7">
      <c r="A1127" s="462">
        <v>2170202</v>
      </c>
      <c r="B1127" s="463" t="s">
        <v>980</v>
      </c>
      <c r="C1127" s="346">
        <v>0</v>
      </c>
      <c r="D1127" s="346">
        <v>0</v>
      </c>
      <c r="E1127" s="309" t="str">
        <f t="shared" si="53"/>
        <v/>
      </c>
      <c r="F1127" s="277" t="str">
        <f t="shared" si="51"/>
        <v>否</v>
      </c>
      <c r="G1127" s="155" t="str">
        <f t="shared" si="52"/>
        <v>项</v>
      </c>
    </row>
    <row r="1128" ht="36" hidden="1" customHeight="1" spans="1:7">
      <c r="A1128" s="462">
        <v>2170203</v>
      </c>
      <c r="B1128" s="463" t="s">
        <v>981</v>
      </c>
      <c r="C1128" s="346">
        <v>0</v>
      </c>
      <c r="D1128" s="346">
        <v>0</v>
      </c>
      <c r="E1128" s="309" t="str">
        <f t="shared" si="53"/>
        <v/>
      </c>
      <c r="F1128" s="277" t="str">
        <f t="shared" si="51"/>
        <v>否</v>
      </c>
      <c r="G1128" s="155" t="str">
        <f t="shared" si="52"/>
        <v>项</v>
      </c>
    </row>
    <row r="1129" ht="36" hidden="1" customHeight="1" spans="1:7">
      <c r="A1129" s="462">
        <v>2170204</v>
      </c>
      <c r="B1129" s="463" t="s">
        <v>982</v>
      </c>
      <c r="C1129" s="346">
        <v>0</v>
      </c>
      <c r="D1129" s="346">
        <v>0</v>
      </c>
      <c r="E1129" s="309" t="str">
        <f t="shared" si="53"/>
        <v/>
      </c>
      <c r="F1129" s="277" t="str">
        <f t="shared" si="51"/>
        <v>否</v>
      </c>
      <c r="G1129" s="155" t="str">
        <f t="shared" si="52"/>
        <v>项</v>
      </c>
    </row>
    <row r="1130" ht="36" hidden="1" customHeight="1" spans="1:7">
      <c r="A1130" s="462">
        <v>2170205</v>
      </c>
      <c r="B1130" s="463" t="s">
        <v>983</v>
      </c>
      <c r="C1130" s="346">
        <v>0</v>
      </c>
      <c r="D1130" s="346">
        <v>0</v>
      </c>
      <c r="E1130" s="309" t="str">
        <f t="shared" si="53"/>
        <v/>
      </c>
      <c r="F1130" s="277" t="str">
        <f t="shared" si="51"/>
        <v>否</v>
      </c>
      <c r="G1130" s="155" t="str">
        <f t="shared" si="52"/>
        <v>项</v>
      </c>
    </row>
    <row r="1131" ht="36" hidden="1" customHeight="1" spans="1:7">
      <c r="A1131" s="462">
        <v>2170206</v>
      </c>
      <c r="B1131" s="463" t="s">
        <v>984</v>
      </c>
      <c r="C1131" s="346">
        <v>0</v>
      </c>
      <c r="D1131" s="346">
        <v>0</v>
      </c>
      <c r="E1131" s="309" t="str">
        <f t="shared" si="53"/>
        <v/>
      </c>
      <c r="F1131" s="277" t="str">
        <f t="shared" si="51"/>
        <v>否</v>
      </c>
      <c r="G1131" s="155" t="str">
        <f t="shared" si="52"/>
        <v>项</v>
      </c>
    </row>
    <row r="1132" ht="36" hidden="1" customHeight="1" spans="1:7">
      <c r="A1132" s="462">
        <v>2170207</v>
      </c>
      <c r="B1132" s="463" t="s">
        <v>985</v>
      </c>
      <c r="C1132" s="346">
        <v>0</v>
      </c>
      <c r="D1132" s="346">
        <v>0</v>
      </c>
      <c r="E1132" s="309" t="str">
        <f t="shared" si="53"/>
        <v/>
      </c>
      <c r="F1132" s="277" t="str">
        <f t="shared" si="51"/>
        <v>否</v>
      </c>
      <c r="G1132" s="155" t="str">
        <f t="shared" si="52"/>
        <v>项</v>
      </c>
    </row>
    <row r="1133" ht="36" hidden="1" customHeight="1" spans="1:7">
      <c r="A1133" s="462">
        <v>2170208</v>
      </c>
      <c r="B1133" s="463" t="s">
        <v>986</v>
      </c>
      <c r="C1133" s="346">
        <v>0</v>
      </c>
      <c r="D1133" s="346">
        <v>0</v>
      </c>
      <c r="E1133" s="309" t="str">
        <f t="shared" si="53"/>
        <v/>
      </c>
      <c r="F1133" s="277" t="str">
        <f t="shared" si="51"/>
        <v>否</v>
      </c>
      <c r="G1133" s="155" t="str">
        <f t="shared" si="52"/>
        <v>项</v>
      </c>
    </row>
    <row r="1134" ht="36" hidden="1" customHeight="1" spans="1:7">
      <c r="A1134" s="462">
        <v>2170299</v>
      </c>
      <c r="B1134" s="463" t="s">
        <v>987</v>
      </c>
      <c r="C1134" s="346">
        <v>0</v>
      </c>
      <c r="D1134" s="346">
        <v>0</v>
      </c>
      <c r="E1134" s="309" t="str">
        <f t="shared" si="53"/>
        <v/>
      </c>
      <c r="F1134" s="277" t="str">
        <f t="shared" si="51"/>
        <v>否</v>
      </c>
      <c r="G1134" s="155" t="str">
        <f t="shared" si="52"/>
        <v>项</v>
      </c>
    </row>
    <row r="1135" ht="36" hidden="1" customHeight="1" spans="1:7">
      <c r="A1135" s="445">
        <v>21703</v>
      </c>
      <c r="B1135" s="302" t="s">
        <v>988</v>
      </c>
      <c r="C1135" s="342">
        <f>SUM(C1136:C1140)</f>
        <v>0</v>
      </c>
      <c r="D1135" s="342">
        <f>SUM(D1136:D1140)</f>
        <v>0</v>
      </c>
      <c r="E1135" s="304"/>
      <c r="F1135" s="277" t="str">
        <f t="shared" si="51"/>
        <v>否</v>
      </c>
      <c r="G1135" s="155" t="str">
        <f t="shared" si="52"/>
        <v>款</v>
      </c>
    </row>
    <row r="1136" ht="36" hidden="1" customHeight="1" spans="1:7">
      <c r="A1136" s="444">
        <v>2170301</v>
      </c>
      <c r="B1136" s="310" t="s">
        <v>989</v>
      </c>
      <c r="C1136" s="346">
        <v>0</v>
      </c>
      <c r="D1136" s="346">
        <v>0</v>
      </c>
      <c r="E1136" s="309" t="str">
        <f t="shared" si="53"/>
        <v/>
      </c>
      <c r="F1136" s="277" t="str">
        <f t="shared" si="51"/>
        <v>否</v>
      </c>
      <c r="G1136" s="155" t="str">
        <f t="shared" si="52"/>
        <v>项</v>
      </c>
    </row>
    <row r="1137" ht="36" hidden="1" customHeight="1" spans="1:7">
      <c r="A1137" s="444">
        <v>2170302</v>
      </c>
      <c r="B1137" s="310" t="s">
        <v>990</v>
      </c>
      <c r="C1137" s="346">
        <v>0</v>
      </c>
      <c r="D1137" s="346">
        <v>0</v>
      </c>
      <c r="E1137" s="309"/>
      <c r="F1137" s="277" t="str">
        <f t="shared" si="51"/>
        <v>否</v>
      </c>
      <c r="G1137" s="155" t="str">
        <f t="shared" si="52"/>
        <v>项</v>
      </c>
    </row>
    <row r="1138" ht="36" hidden="1" customHeight="1" spans="1:7">
      <c r="A1138" s="444">
        <v>2170303</v>
      </c>
      <c r="B1138" s="310" t="s">
        <v>991</v>
      </c>
      <c r="C1138" s="346">
        <v>0</v>
      </c>
      <c r="D1138" s="346">
        <v>0</v>
      </c>
      <c r="E1138" s="309" t="str">
        <f t="shared" si="53"/>
        <v/>
      </c>
      <c r="F1138" s="277" t="str">
        <f t="shared" si="51"/>
        <v>否</v>
      </c>
      <c r="G1138" s="155" t="str">
        <f t="shared" si="52"/>
        <v>项</v>
      </c>
    </row>
    <row r="1139" ht="36" hidden="1" customHeight="1" spans="1:7">
      <c r="A1139" s="444">
        <v>2170304</v>
      </c>
      <c r="B1139" s="310" t="s">
        <v>992</v>
      </c>
      <c r="C1139" s="346">
        <v>0</v>
      </c>
      <c r="D1139" s="346">
        <v>0</v>
      </c>
      <c r="E1139" s="309" t="str">
        <f t="shared" si="53"/>
        <v/>
      </c>
      <c r="F1139" s="277" t="str">
        <f t="shared" si="51"/>
        <v>否</v>
      </c>
      <c r="G1139" s="155" t="str">
        <f t="shared" si="52"/>
        <v>项</v>
      </c>
    </row>
    <row r="1140" ht="36" hidden="1" customHeight="1" spans="1:7">
      <c r="A1140" s="444">
        <v>2170399</v>
      </c>
      <c r="B1140" s="310" t="s">
        <v>993</v>
      </c>
      <c r="C1140" s="346">
        <v>0</v>
      </c>
      <c r="D1140" s="346">
        <v>0</v>
      </c>
      <c r="E1140" s="309" t="str">
        <f t="shared" si="53"/>
        <v/>
      </c>
      <c r="F1140" s="277" t="str">
        <f t="shared" si="51"/>
        <v>否</v>
      </c>
      <c r="G1140" s="155" t="str">
        <f t="shared" si="52"/>
        <v>项</v>
      </c>
    </row>
    <row r="1141" ht="36" hidden="1" customHeight="1" spans="1:7">
      <c r="A1141" s="445">
        <v>21799</v>
      </c>
      <c r="B1141" s="302" t="s">
        <v>994</v>
      </c>
      <c r="C1141" s="342">
        <f>SUM(C1142:C1143)</f>
        <v>0</v>
      </c>
      <c r="D1141" s="342">
        <f>SUM(D1142:D1143)</f>
        <v>0</v>
      </c>
      <c r="E1141" s="304"/>
      <c r="F1141" s="277" t="str">
        <f t="shared" si="51"/>
        <v>否</v>
      </c>
      <c r="G1141" s="155" t="str">
        <f t="shared" si="52"/>
        <v>款</v>
      </c>
    </row>
    <row r="1142" ht="36" hidden="1" customHeight="1" spans="1:7">
      <c r="A1142" s="307">
        <v>2179902</v>
      </c>
      <c r="B1142" s="310" t="s">
        <v>995</v>
      </c>
      <c r="C1142" s="346">
        <v>0</v>
      </c>
      <c r="D1142" s="346">
        <v>0</v>
      </c>
      <c r="E1142" s="309" t="str">
        <f t="shared" si="53"/>
        <v/>
      </c>
      <c r="F1142" s="277" t="str">
        <f t="shared" si="51"/>
        <v>否</v>
      </c>
      <c r="G1142" s="155" t="str">
        <f t="shared" si="52"/>
        <v>项</v>
      </c>
    </row>
    <row r="1143" ht="36" hidden="1" customHeight="1" spans="1:7">
      <c r="A1143" s="307">
        <v>2179999</v>
      </c>
      <c r="B1143" s="310" t="s">
        <v>993</v>
      </c>
      <c r="C1143" s="346">
        <v>0</v>
      </c>
      <c r="D1143" s="346">
        <v>0</v>
      </c>
      <c r="E1143" s="309"/>
      <c r="F1143" s="277" t="str">
        <f t="shared" si="51"/>
        <v>否</v>
      </c>
      <c r="G1143" s="155" t="str">
        <f t="shared" si="52"/>
        <v>项</v>
      </c>
    </row>
    <row r="1144" ht="36" hidden="1" customHeight="1" spans="1:7">
      <c r="A1144" s="313" t="s">
        <v>996</v>
      </c>
      <c r="B1144" s="450" t="s">
        <v>277</v>
      </c>
      <c r="C1144" s="346">
        <v>0</v>
      </c>
      <c r="D1144" s="346">
        <v>0</v>
      </c>
      <c r="E1144" s="304" t="str">
        <f t="shared" si="53"/>
        <v/>
      </c>
      <c r="F1144" s="277" t="str">
        <f t="shared" si="51"/>
        <v>否</v>
      </c>
      <c r="G1144" s="155" t="str">
        <f t="shared" si="52"/>
        <v>项</v>
      </c>
    </row>
    <row r="1145" ht="36" customHeight="1" spans="1:7">
      <c r="A1145" s="445">
        <v>219</v>
      </c>
      <c r="B1145" s="302" t="s">
        <v>101</v>
      </c>
      <c r="C1145" s="342">
        <f>C1146+C1147+C1148+C1149+C1150+C1151+C1152+C1153+C1154</f>
        <v>0</v>
      </c>
      <c r="D1145" s="342">
        <f>D1146+D1147+D1148+D1149+D1150+D1151+D1152+D1153+D1154</f>
        <v>0</v>
      </c>
      <c r="E1145" s="304" t="str">
        <f t="shared" si="53"/>
        <v/>
      </c>
      <c r="F1145" s="277" t="str">
        <f t="shared" si="51"/>
        <v>是</v>
      </c>
      <c r="G1145" s="155" t="str">
        <f t="shared" si="52"/>
        <v>类</v>
      </c>
    </row>
    <row r="1146" ht="36" hidden="1" customHeight="1" spans="1:7">
      <c r="A1146" s="445">
        <v>21901</v>
      </c>
      <c r="B1146" s="302" t="s">
        <v>997</v>
      </c>
      <c r="C1146" s="342"/>
      <c r="D1146" s="342"/>
      <c r="E1146" s="304" t="str">
        <f t="shared" si="53"/>
        <v/>
      </c>
      <c r="F1146" s="277" t="str">
        <f t="shared" si="51"/>
        <v>否</v>
      </c>
      <c r="G1146" s="155" t="str">
        <f t="shared" si="52"/>
        <v>款</v>
      </c>
    </row>
    <row r="1147" ht="36" hidden="1" customHeight="1" spans="1:7">
      <c r="A1147" s="445">
        <v>21902</v>
      </c>
      <c r="B1147" s="302" t="s">
        <v>998</v>
      </c>
      <c r="C1147" s="342">
        <v>0</v>
      </c>
      <c r="D1147" s="342"/>
      <c r="E1147" s="304" t="str">
        <f t="shared" si="53"/>
        <v/>
      </c>
      <c r="F1147" s="277" t="str">
        <f t="shared" si="51"/>
        <v>否</v>
      </c>
      <c r="G1147" s="155" t="str">
        <f t="shared" si="52"/>
        <v>款</v>
      </c>
    </row>
    <row r="1148" ht="36" hidden="1" customHeight="1" spans="1:7">
      <c r="A1148" s="445">
        <v>21903</v>
      </c>
      <c r="B1148" s="302" t="s">
        <v>999</v>
      </c>
      <c r="C1148" s="342">
        <v>0</v>
      </c>
      <c r="D1148" s="342"/>
      <c r="E1148" s="304" t="str">
        <f t="shared" si="53"/>
        <v/>
      </c>
      <c r="F1148" s="277" t="str">
        <f t="shared" si="51"/>
        <v>否</v>
      </c>
      <c r="G1148" s="155" t="str">
        <f t="shared" si="52"/>
        <v>款</v>
      </c>
    </row>
    <row r="1149" ht="36" hidden="1" customHeight="1" spans="1:7">
      <c r="A1149" s="445">
        <v>21904</v>
      </c>
      <c r="B1149" s="302" t="s">
        <v>1000</v>
      </c>
      <c r="C1149" s="342">
        <v>0</v>
      </c>
      <c r="D1149" s="342"/>
      <c r="E1149" s="304" t="str">
        <f t="shared" si="53"/>
        <v/>
      </c>
      <c r="F1149" s="277" t="str">
        <f t="shared" si="51"/>
        <v>否</v>
      </c>
      <c r="G1149" s="155" t="str">
        <f t="shared" si="52"/>
        <v>款</v>
      </c>
    </row>
    <row r="1150" ht="36" hidden="1" customHeight="1" spans="1:7">
      <c r="A1150" s="445">
        <v>21905</v>
      </c>
      <c r="B1150" s="302" t="s">
        <v>1001</v>
      </c>
      <c r="C1150" s="342">
        <v>0</v>
      </c>
      <c r="D1150" s="342"/>
      <c r="E1150" s="304" t="str">
        <f t="shared" si="53"/>
        <v/>
      </c>
      <c r="F1150" s="277" t="str">
        <f t="shared" si="51"/>
        <v>否</v>
      </c>
      <c r="G1150" s="155" t="str">
        <f t="shared" si="52"/>
        <v>款</v>
      </c>
    </row>
    <row r="1151" ht="36" hidden="1" customHeight="1" spans="1:7">
      <c r="A1151" s="445">
        <v>21906</v>
      </c>
      <c r="B1151" s="302" t="s">
        <v>1002</v>
      </c>
      <c r="C1151" s="342">
        <v>0</v>
      </c>
      <c r="D1151" s="342"/>
      <c r="E1151" s="304" t="str">
        <f t="shared" si="53"/>
        <v/>
      </c>
      <c r="F1151" s="277" t="str">
        <f t="shared" si="51"/>
        <v>否</v>
      </c>
      <c r="G1151" s="155" t="str">
        <f t="shared" si="52"/>
        <v>款</v>
      </c>
    </row>
    <row r="1152" ht="36" hidden="1" customHeight="1" spans="1:7">
      <c r="A1152" s="445">
        <v>21907</v>
      </c>
      <c r="B1152" s="302" t="s">
        <v>1003</v>
      </c>
      <c r="C1152" s="342">
        <v>0</v>
      </c>
      <c r="D1152" s="342"/>
      <c r="E1152" s="304" t="str">
        <f t="shared" si="53"/>
        <v/>
      </c>
      <c r="F1152" s="277" t="str">
        <f t="shared" si="51"/>
        <v>否</v>
      </c>
      <c r="G1152" s="155" t="str">
        <f t="shared" si="52"/>
        <v>款</v>
      </c>
    </row>
    <row r="1153" ht="36" hidden="1" customHeight="1" spans="1:7">
      <c r="A1153" s="445">
        <v>21908</v>
      </c>
      <c r="B1153" s="302" t="s">
        <v>1004</v>
      </c>
      <c r="C1153" s="342">
        <v>0</v>
      </c>
      <c r="D1153" s="342"/>
      <c r="E1153" s="304" t="str">
        <f t="shared" si="53"/>
        <v/>
      </c>
      <c r="F1153" s="277" t="str">
        <f t="shared" si="51"/>
        <v>否</v>
      </c>
      <c r="G1153" s="155" t="str">
        <f t="shared" si="52"/>
        <v>款</v>
      </c>
    </row>
    <row r="1154" ht="36" hidden="1" customHeight="1" spans="1:7">
      <c r="A1154" s="445">
        <v>21999</v>
      </c>
      <c r="B1154" s="302" t="s">
        <v>1005</v>
      </c>
      <c r="C1154" s="342">
        <v>0</v>
      </c>
      <c r="D1154" s="342"/>
      <c r="E1154" s="304" t="str">
        <f t="shared" si="53"/>
        <v/>
      </c>
      <c r="F1154" s="277" t="str">
        <f t="shared" si="51"/>
        <v>否</v>
      </c>
      <c r="G1154" s="155" t="str">
        <f t="shared" si="52"/>
        <v>款</v>
      </c>
    </row>
    <row r="1155" ht="36" customHeight="1" spans="1:7">
      <c r="A1155" s="445">
        <v>220</v>
      </c>
      <c r="B1155" s="302" t="s">
        <v>103</v>
      </c>
      <c r="C1155" s="342">
        <f>C1156+C1183+C1198</f>
        <v>1785</v>
      </c>
      <c r="D1155" s="342">
        <f>D1156+D1183+D1198</f>
        <v>865</v>
      </c>
      <c r="E1155" s="304">
        <f t="shared" si="53"/>
        <v>-0.515</v>
      </c>
      <c r="F1155" s="277" t="str">
        <f t="shared" si="51"/>
        <v>是</v>
      </c>
      <c r="G1155" s="155" t="str">
        <f t="shared" si="52"/>
        <v>类</v>
      </c>
    </row>
    <row r="1156" ht="36" customHeight="1" spans="1:7">
      <c r="A1156" s="445">
        <v>22001</v>
      </c>
      <c r="B1156" s="302" t="s">
        <v>1006</v>
      </c>
      <c r="C1156" s="342">
        <f>SUM(C1157:C1182)</f>
        <v>1685</v>
      </c>
      <c r="D1156" s="342">
        <f>SUM(D1157:D1182)</f>
        <v>809</v>
      </c>
      <c r="E1156" s="304">
        <f t="shared" si="53"/>
        <v>-0.52</v>
      </c>
      <c r="F1156" s="277" t="str">
        <f t="shared" ref="F1156:F1219" si="54">IF(LEN(A1156)=3,"是",IF(B1156&lt;&gt;"",IF(SUM(C1156:D1156)&lt;&gt;0,"是","否"),"是"))</f>
        <v>是</v>
      </c>
      <c r="G1156" s="155" t="str">
        <f t="shared" ref="G1156:G1219" si="55">IF(LEN(A1156)=3,"类",IF(LEN(A1156)=5,"款","项"))</f>
        <v>款</v>
      </c>
    </row>
    <row r="1157" ht="36" customHeight="1" spans="1:7">
      <c r="A1157" s="444">
        <v>2200101</v>
      </c>
      <c r="B1157" s="310" t="s">
        <v>137</v>
      </c>
      <c r="C1157" s="346">
        <v>547</v>
      </c>
      <c r="D1157" s="346">
        <v>584</v>
      </c>
      <c r="E1157" s="309">
        <f t="shared" ref="E1157:E1220" si="56">IF(D1157&gt;0,D1157/C1157-1,IF(C1157&lt;0,-(D1157/C1157-1),""))</f>
        <v>0.068</v>
      </c>
      <c r="F1157" s="277" t="str">
        <f t="shared" si="54"/>
        <v>是</v>
      </c>
      <c r="G1157" s="155" t="str">
        <f t="shared" si="55"/>
        <v>项</v>
      </c>
    </row>
    <row r="1158" ht="36" hidden="1" customHeight="1" spans="1:7">
      <c r="A1158" s="444">
        <v>2200102</v>
      </c>
      <c r="B1158" s="310" t="s">
        <v>138</v>
      </c>
      <c r="C1158" s="346">
        <v>0</v>
      </c>
      <c r="D1158" s="346">
        <v>0</v>
      </c>
      <c r="E1158" s="309" t="str">
        <f t="shared" si="56"/>
        <v/>
      </c>
      <c r="F1158" s="277" t="str">
        <f t="shared" si="54"/>
        <v>否</v>
      </c>
      <c r="G1158" s="155" t="str">
        <f t="shared" si="55"/>
        <v>项</v>
      </c>
    </row>
    <row r="1159" ht="36" hidden="1" customHeight="1" spans="1:7">
      <c r="A1159" s="444">
        <v>2200103</v>
      </c>
      <c r="B1159" s="310" t="s">
        <v>139</v>
      </c>
      <c r="C1159" s="346">
        <v>0</v>
      </c>
      <c r="D1159" s="346">
        <v>0</v>
      </c>
      <c r="E1159" s="309" t="str">
        <f t="shared" si="56"/>
        <v/>
      </c>
      <c r="F1159" s="277" t="str">
        <f t="shared" si="54"/>
        <v>否</v>
      </c>
      <c r="G1159" s="155" t="str">
        <f t="shared" si="55"/>
        <v>项</v>
      </c>
    </row>
    <row r="1160" ht="36" customHeight="1" spans="1:7">
      <c r="A1160" s="444">
        <v>2200104</v>
      </c>
      <c r="B1160" s="310" t="s">
        <v>1007</v>
      </c>
      <c r="C1160" s="346">
        <v>839</v>
      </c>
      <c r="D1160" s="346">
        <v>0</v>
      </c>
      <c r="E1160" s="309" t="str">
        <f t="shared" si="56"/>
        <v/>
      </c>
      <c r="F1160" s="277" t="str">
        <f t="shared" si="54"/>
        <v>是</v>
      </c>
      <c r="G1160" s="155" t="str">
        <f t="shared" si="55"/>
        <v>项</v>
      </c>
    </row>
    <row r="1161" ht="36" hidden="1" customHeight="1" spans="1:7">
      <c r="A1161" s="444">
        <v>2200106</v>
      </c>
      <c r="B1161" s="310" t="s">
        <v>1008</v>
      </c>
      <c r="C1161" s="346">
        <v>0</v>
      </c>
      <c r="D1161" s="346">
        <v>0</v>
      </c>
      <c r="E1161" s="309" t="str">
        <f t="shared" si="56"/>
        <v/>
      </c>
      <c r="F1161" s="277" t="str">
        <f t="shared" si="54"/>
        <v>否</v>
      </c>
      <c r="G1161" s="155" t="str">
        <f t="shared" si="55"/>
        <v>项</v>
      </c>
    </row>
    <row r="1162" ht="36" hidden="1" customHeight="1" spans="1:7">
      <c r="A1162" s="444">
        <v>2200107</v>
      </c>
      <c r="B1162" s="310" t="s">
        <v>1009</v>
      </c>
      <c r="C1162" s="346">
        <v>0</v>
      </c>
      <c r="D1162" s="346">
        <v>0</v>
      </c>
      <c r="E1162" s="309" t="str">
        <f t="shared" si="56"/>
        <v/>
      </c>
      <c r="F1162" s="277" t="str">
        <f t="shared" si="54"/>
        <v>否</v>
      </c>
      <c r="G1162" s="155" t="str">
        <f t="shared" si="55"/>
        <v>项</v>
      </c>
    </row>
    <row r="1163" ht="36" customHeight="1" spans="1:7">
      <c r="A1163" s="444">
        <v>2200108</v>
      </c>
      <c r="B1163" s="310" t="s">
        <v>1010</v>
      </c>
      <c r="C1163" s="346">
        <v>40</v>
      </c>
      <c r="D1163" s="346">
        <v>0</v>
      </c>
      <c r="E1163" s="309" t="str">
        <f t="shared" si="56"/>
        <v/>
      </c>
      <c r="F1163" s="277" t="str">
        <f t="shared" si="54"/>
        <v>是</v>
      </c>
      <c r="G1163" s="155" t="str">
        <f t="shared" si="55"/>
        <v>项</v>
      </c>
    </row>
    <row r="1164" ht="36" hidden="1" customHeight="1" spans="1:7">
      <c r="A1164" s="444">
        <v>2200109</v>
      </c>
      <c r="B1164" s="310" t="s">
        <v>1011</v>
      </c>
      <c r="C1164" s="346">
        <v>0</v>
      </c>
      <c r="D1164" s="346">
        <v>0</v>
      </c>
      <c r="E1164" s="309" t="str">
        <f t="shared" si="56"/>
        <v/>
      </c>
      <c r="F1164" s="277" t="str">
        <f t="shared" si="54"/>
        <v>否</v>
      </c>
      <c r="G1164" s="155" t="str">
        <f t="shared" si="55"/>
        <v>项</v>
      </c>
    </row>
    <row r="1165" ht="36" hidden="1" customHeight="1" spans="1:7">
      <c r="A1165" s="444">
        <v>2200112</v>
      </c>
      <c r="B1165" s="310" t="s">
        <v>1012</v>
      </c>
      <c r="C1165" s="346">
        <v>0</v>
      </c>
      <c r="D1165" s="346">
        <v>0</v>
      </c>
      <c r="E1165" s="309" t="str">
        <f t="shared" si="56"/>
        <v/>
      </c>
      <c r="F1165" s="277" t="str">
        <f t="shared" si="54"/>
        <v>否</v>
      </c>
      <c r="G1165" s="155" t="str">
        <f t="shared" si="55"/>
        <v>项</v>
      </c>
    </row>
    <row r="1166" ht="36" hidden="1" customHeight="1" spans="1:7">
      <c r="A1166" s="444">
        <v>2200113</v>
      </c>
      <c r="B1166" s="310" t="s">
        <v>1013</v>
      </c>
      <c r="C1166" s="346">
        <v>0</v>
      </c>
      <c r="D1166" s="346">
        <v>0</v>
      </c>
      <c r="E1166" s="309" t="str">
        <f t="shared" si="56"/>
        <v/>
      </c>
      <c r="F1166" s="277" t="str">
        <f t="shared" si="54"/>
        <v>否</v>
      </c>
      <c r="G1166" s="155" t="str">
        <f t="shared" si="55"/>
        <v>项</v>
      </c>
    </row>
    <row r="1167" ht="36" hidden="1" customHeight="1" spans="1:7">
      <c r="A1167" s="444">
        <v>2200114</v>
      </c>
      <c r="B1167" s="310" t="s">
        <v>1014</v>
      </c>
      <c r="C1167" s="346">
        <v>0</v>
      </c>
      <c r="D1167" s="346">
        <v>0</v>
      </c>
      <c r="E1167" s="309" t="str">
        <f t="shared" si="56"/>
        <v/>
      </c>
      <c r="F1167" s="277" t="str">
        <f t="shared" si="54"/>
        <v>否</v>
      </c>
      <c r="G1167" s="155" t="str">
        <f t="shared" si="55"/>
        <v>项</v>
      </c>
    </row>
    <row r="1168" ht="36" hidden="1" customHeight="1" spans="1:7">
      <c r="A1168" s="444">
        <v>2200115</v>
      </c>
      <c r="B1168" s="310" t="s">
        <v>1015</v>
      </c>
      <c r="C1168" s="346">
        <v>0</v>
      </c>
      <c r="D1168" s="346">
        <v>0</v>
      </c>
      <c r="E1168" s="309" t="str">
        <f t="shared" si="56"/>
        <v/>
      </c>
      <c r="F1168" s="277" t="str">
        <f t="shared" si="54"/>
        <v>否</v>
      </c>
      <c r="G1168" s="155" t="str">
        <f t="shared" si="55"/>
        <v>项</v>
      </c>
    </row>
    <row r="1169" ht="36" hidden="1" customHeight="1" spans="1:7">
      <c r="A1169" s="444">
        <v>2200116</v>
      </c>
      <c r="B1169" s="310" t="s">
        <v>1016</v>
      </c>
      <c r="C1169" s="346">
        <v>0</v>
      </c>
      <c r="D1169" s="346">
        <v>0</v>
      </c>
      <c r="E1169" s="309" t="str">
        <f t="shared" si="56"/>
        <v/>
      </c>
      <c r="F1169" s="277" t="str">
        <f t="shared" si="54"/>
        <v>否</v>
      </c>
      <c r="G1169" s="155" t="str">
        <f t="shared" si="55"/>
        <v>项</v>
      </c>
    </row>
    <row r="1170" ht="36" hidden="1" customHeight="1" spans="1:7">
      <c r="A1170" s="444">
        <v>2200119</v>
      </c>
      <c r="B1170" s="310" t="s">
        <v>1017</v>
      </c>
      <c r="C1170" s="346">
        <v>0</v>
      </c>
      <c r="D1170" s="346">
        <v>0</v>
      </c>
      <c r="E1170" s="309" t="str">
        <f t="shared" si="56"/>
        <v/>
      </c>
      <c r="F1170" s="277" t="str">
        <f t="shared" si="54"/>
        <v>否</v>
      </c>
      <c r="G1170" s="155" t="str">
        <f t="shared" si="55"/>
        <v>项</v>
      </c>
    </row>
    <row r="1171" ht="36" hidden="1" customHeight="1" spans="1:7">
      <c r="A1171" s="444">
        <v>2200120</v>
      </c>
      <c r="B1171" s="310" t="s">
        <v>1018</v>
      </c>
      <c r="C1171" s="346">
        <v>0</v>
      </c>
      <c r="D1171" s="346">
        <v>0</v>
      </c>
      <c r="E1171" s="309" t="str">
        <f t="shared" si="56"/>
        <v/>
      </c>
      <c r="F1171" s="277" t="str">
        <f t="shared" si="54"/>
        <v>否</v>
      </c>
      <c r="G1171" s="155" t="str">
        <f t="shared" si="55"/>
        <v>项</v>
      </c>
    </row>
    <row r="1172" ht="36" hidden="1" customHeight="1" spans="1:7">
      <c r="A1172" s="444">
        <v>2200121</v>
      </c>
      <c r="B1172" s="310" t="s">
        <v>1019</v>
      </c>
      <c r="C1172" s="346">
        <v>0</v>
      </c>
      <c r="D1172" s="346">
        <v>0</v>
      </c>
      <c r="E1172" s="309" t="str">
        <f t="shared" si="56"/>
        <v/>
      </c>
      <c r="F1172" s="277" t="str">
        <f t="shared" si="54"/>
        <v>否</v>
      </c>
      <c r="G1172" s="155" t="str">
        <f t="shared" si="55"/>
        <v>项</v>
      </c>
    </row>
    <row r="1173" ht="36" hidden="1" customHeight="1" spans="1:7">
      <c r="A1173" s="444">
        <v>2200122</v>
      </c>
      <c r="B1173" s="310" t="s">
        <v>1020</v>
      </c>
      <c r="C1173" s="346">
        <v>0</v>
      </c>
      <c r="D1173" s="346">
        <v>0</v>
      </c>
      <c r="E1173" s="309" t="str">
        <f t="shared" si="56"/>
        <v/>
      </c>
      <c r="F1173" s="277" t="str">
        <f t="shared" si="54"/>
        <v>否</v>
      </c>
      <c r="G1173" s="155" t="str">
        <f t="shared" si="55"/>
        <v>项</v>
      </c>
    </row>
    <row r="1174" ht="36" hidden="1" customHeight="1" spans="1:7">
      <c r="A1174" s="444">
        <v>2200123</v>
      </c>
      <c r="B1174" s="310" t="s">
        <v>1021</v>
      </c>
      <c r="C1174" s="346">
        <v>0</v>
      </c>
      <c r="D1174" s="346">
        <v>0</v>
      </c>
      <c r="E1174" s="309" t="str">
        <f t="shared" si="56"/>
        <v/>
      </c>
      <c r="F1174" s="277" t="str">
        <f t="shared" si="54"/>
        <v>否</v>
      </c>
      <c r="G1174" s="155" t="str">
        <f t="shared" si="55"/>
        <v>项</v>
      </c>
    </row>
    <row r="1175" ht="36" hidden="1" customHeight="1" spans="1:7">
      <c r="A1175" s="444">
        <v>2200124</v>
      </c>
      <c r="B1175" s="310" t="s">
        <v>1022</v>
      </c>
      <c r="C1175" s="346">
        <v>0</v>
      </c>
      <c r="D1175" s="346">
        <v>0</v>
      </c>
      <c r="E1175" s="309" t="str">
        <f t="shared" si="56"/>
        <v/>
      </c>
      <c r="F1175" s="277" t="str">
        <f t="shared" si="54"/>
        <v>否</v>
      </c>
      <c r="G1175" s="155" t="str">
        <f t="shared" si="55"/>
        <v>项</v>
      </c>
    </row>
    <row r="1176" ht="36" hidden="1" customHeight="1" spans="1:7">
      <c r="A1176" s="444">
        <v>2200125</v>
      </c>
      <c r="B1176" s="310" t="s">
        <v>1023</v>
      </c>
      <c r="C1176" s="346">
        <v>0</v>
      </c>
      <c r="D1176" s="346">
        <v>0</v>
      </c>
      <c r="E1176" s="309" t="str">
        <f t="shared" si="56"/>
        <v/>
      </c>
      <c r="F1176" s="277" t="str">
        <f t="shared" si="54"/>
        <v>否</v>
      </c>
      <c r="G1176" s="155" t="str">
        <f t="shared" si="55"/>
        <v>项</v>
      </c>
    </row>
    <row r="1177" ht="36" hidden="1" customHeight="1" spans="1:7">
      <c r="A1177" s="444">
        <v>2200126</v>
      </c>
      <c r="B1177" s="310" t="s">
        <v>1024</v>
      </c>
      <c r="C1177" s="346">
        <v>0</v>
      </c>
      <c r="D1177" s="346">
        <v>0</v>
      </c>
      <c r="E1177" s="309" t="str">
        <f t="shared" si="56"/>
        <v/>
      </c>
      <c r="F1177" s="277" t="str">
        <f t="shared" si="54"/>
        <v>否</v>
      </c>
      <c r="G1177" s="155" t="str">
        <f t="shared" si="55"/>
        <v>项</v>
      </c>
    </row>
    <row r="1178" ht="36" hidden="1" customHeight="1" spans="1:7">
      <c r="A1178" s="444">
        <v>2200127</v>
      </c>
      <c r="B1178" s="310" t="s">
        <v>1025</v>
      </c>
      <c r="C1178" s="346">
        <v>0</v>
      </c>
      <c r="D1178" s="346">
        <v>0</v>
      </c>
      <c r="E1178" s="309" t="str">
        <f t="shared" si="56"/>
        <v/>
      </c>
      <c r="F1178" s="277" t="str">
        <f t="shared" si="54"/>
        <v>否</v>
      </c>
      <c r="G1178" s="155" t="str">
        <f t="shared" si="55"/>
        <v>项</v>
      </c>
    </row>
    <row r="1179" ht="36" hidden="1" customHeight="1" spans="1:7">
      <c r="A1179" s="444">
        <v>2200128</v>
      </c>
      <c r="B1179" s="310" t="s">
        <v>1026</v>
      </c>
      <c r="C1179" s="346">
        <v>0</v>
      </c>
      <c r="D1179" s="346">
        <v>0</v>
      </c>
      <c r="E1179" s="309" t="str">
        <f t="shared" si="56"/>
        <v/>
      </c>
      <c r="F1179" s="277" t="str">
        <f t="shared" si="54"/>
        <v>否</v>
      </c>
      <c r="G1179" s="155" t="str">
        <f t="shared" si="55"/>
        <v>项</v>
      </c>
    </row>
    <row r="1180" ht="36" hidden="1" customHeight="1" spans="1:7">
      <c r="A1180" s="444">
        <v>2200129</v>
      </c>
      <c r="B1180" s="310" t="s">
        <v>1027</v>
      </c>
      <c r="C1180" s="346">
        <v>0</v>
      </c>
      <c r="D1180" s="346">
        <v>0</v>
      </c>
      <c r="E1180" s="309" t="str">
        <f t="shared" si="56"/>
        <v/>
      </c>
      <c r="F1180" s="277" t="str">
        <f t="shared" si="54"/>
        <v>否</v>
      </c>
      <c r="G1180" s="155" t="str">
        <f t="shared" si="55"/>
        <v>项</v>
      </c>
    </row>
    <row r="1181" ht="36" customHeight="1" spans="1:7">
      <c r="A1181" s="444">
        <v>2200150</v>
      </c>
      <c r="B1181" s="310" t="s">
        <v>146</v>
      </c>
      <c r="C1181" s="346">
        <v>259</v>
      </c>
      <c r="D1181" s="346">
        <v>225</v>
      </c>
      <c r="E1181" s="309">
        <f t="shared" si="56"/>
        <v>-0.131</v>
      </c>
      <c r="F1181" s="277" t="str">
        <f t="shared" si="54"/>
        <v>是</v>
      </c>
      <c r="G1181" s="155" t="str">
        <f t="shared" si="55"/>
        <v>项</v>
      </c>
    </row>
    <row r="1182" ht="36" hidden="1" customHeight="1" spans="1:7">
      <c r="A1182" s="444">
        <v>2200199</v>
      </c>
      <c r="B1182" s="310" t="s">
        <v>1028</v>
      </c>
      <c r="C1182" s="346">
        <v>0</v>
      </c>
      <c r="D1182" s="346">
        <v>0</v>
      </c>
      <c r="E1182" s="309" t="str">
        <f t="shared" si="56"/>
        <v/>
      </c>
      <c r="F1182" s="277" t="str">
        <f t="shared" si="54"/>
        <v>否</v>
      </c>
      <c r="G1182" s="155" t="str">
        <f t="shared" si="55"/>
        <v>项</v>
      </c>
    </row>
    <row r="1183" ht="36" customHeight="1" spans="1:7">
      <c r="A1183" s="445">
        <v>22005</v>
      </c>
      <c r="B1183" s="302" t="s">
        <v>1029</v>
      </c>
      <c r="C1183" s="342">
        <f>SUM(C1184:C1197)</f>
        <v>100</v>
      </c>
      <c r="D1183" s="342">
        <f>SUM(D1184:D1197)</f>
        <v>56</v>
      </c>
      <c r="E1183" s="304">
        <f t="shared" si="56"/>
        <v>-0.44</v>
      </c>
      <c r="F1183" s="277" t="str">
        <f t="shared" si="54"/>
        <v>是</v>
      </c>
      <c r="G1183" s="155" t="str">
        <f t="shared" si="55"/>
        <v>款</v>
      </c>
    </row>
    <row r="1184" ht="36" hidden="1" customHeight="1" spans="1:7">
      <c r="A1184" s="444">
        <v>2200501</v>
      </c>
      <c r="B1184" s="310" t="s">
        <v>137</v>
      </c>
      <c r="C1184" s="346">
        <v>0</v>
      </c>
      <c r="D1184" s="346">
        <v>0</v>
      </c>
      <c r="E1184" s="309" t="str">
        <f t="shared" si="56"/>
        <v/>
      </c>
      <c r="F1184" s="277" t="str">
        <f t="shared" si="54"/>
        <v>否</v>
      </c>
      <c r="G1184" s="155" t="str">
        <f t="shared" si="55"/>
        <v>项</v>
      </c>
    </row>
    <row r="1185" ht="36" hidden="1" customHeight="1" spans="1:7">
      <c r="A1185" s="444">
        <v>2200502</v>
      </c>
      <c r="B1185" s="310" t="s">
        <v>138</v>
      </c>
      <c r="C1185" s="346">
        <v>0</v>
      </c>
      <c r="D1185" s="346">
        <v>0</v>
      </c>
      <c r="E1185" s="309" t="str">
        <f t="shared" si="56"/>
        <v/>
      </c>
      <c r="F1185" s="277" t="str">
        <f t="shared" si="54"/>
        <v>否</v>
      </c>
      <c r="G1185" s="155" t="str">
        <f t="shared" si="55"/>
        <v>项</v>
      </c>
    </row>
    <row r="1186" ht="36" hidden="1" customHeight="1" spans="1:7">
      <c r="A1186" s="444">
        <v>2200503</v>
      </c>
      <c r="B1186" s="310" t="s">
        <v>139</v>
      </c>
      <c r="C1186" s="346">
        <v>0</v>
      </c>
      <c r="D1186" s="346">
        <v>0</v>
      </c>
      <c r="E1186" s="309" t="str">
        <f t="shared" si="56"/>
        <v/>
      </c>
      <c r="F1186" s="277" t="str">
        <f t="shared" si="54"/>
        <v>否</v>
      </c>
      <c r="G1186" s="155" t="str">
        <f t="shared" si="55"/>
        <v>项</v>
      </c>
    </row>
    <row r="1187" ht="36" customHeight="1" spans="1:7">
      <c r="A1187" s="444">
        <v>2200504</v>
      </c>
      <c r="B1187" s="310" t="s">
        <v>1030</v>
      </c>
      <c r="C1187" s="346">
        <v>56</v>
      </c>
      <c r="D1187" s="346">
        <v>56</v>
      </c>
      <c r="E1187" s="309">
        <f t="shared" si="56"/>
        <v>0</v>
      </c>
      <c r="F1187" s="277" t="str">
        <f t="shared" si="54"/>
        <v>是</v>
      </c>
      <c r="G1187" s="155" t="str">
        <f t="shared" si="55"/>
        <v>项</v>
      </c>
    </row>
    <row r="1188" ht="36" hidden="1" customHeight="1" spans="1:7">
      <c r="A1188" s="444">
        <v>2200506</v>
      </c>
      <c r="B1188" s="310" t="s">
        <v>1031</v>
      </c>
      <c r="C1188" s="346">
        <v>0</v>
      </c>
      <c r="D1188" s="346">
        <v>0</v>
      </c>
      <c r="E1188" s="309" t="str">
        <f t="shared" si="56"/>
        <v/>
      </c>
      <c r="F1188" s="277" t="str">
        <f t="shared" si="54"/>
        <v>否</v>
      </c>
      <c r="G1188" s="155" t="str">
        <f t="shared" si="55"/>
        <v>项</v>
      </c>
    </row>
    <row r="1189" ht="36" hidden="1" customHeight="1" spans="1:7">
      <c r="A1189" s="444">
        <v>2200507</v>
      </c>
      <c r="B1189" s="310" t="s">
        <v>1032</v>
      </c>
      <c r="C1189" s="346">
        <v>0</v>
      </c>
      <c r="D1189" s="346">
        <v>0</v>
      </c>
      <c r="E1189" s="309" t="str">
        <f t="shared" si="56"/>
        <v/>
      </c>
      <c r="F1189" s="277" t="str">
        <f t="shared" si="54"/>
        <v>否</v>
      </c>
      <c r="G1189" s="155" t="str">
        <f t="shared" si="55"/>
        <v>项</v>
      </c>
    </row>
    <row r="1190" ht="36" hidden="1" customHeight="1" spans="1:7">
      <c r="A1190" s="444">
        <v>2200508</v>
      </c>
      <c r="B1190" s="310" t="s">
        <v>1033</v>
      </c>
      <c r="C1190" s="346">
        <v>0</v>
      </c>
      <c r="D1190" s="346">
        <v>0</v>
      </c>
      <c r="E1190" s="309" t="str">
        <f t="shared" si="56"/>
        <v/>
      </c>
      <c r="F1190" s="277" t="str">
        <f t="shared" si="54"/>
        <v>否</v>
      </c>
      <c r="G1190" s="155" t="str">
        <f t="shared" si="55"/>
        <v>项</v>
      </c>
    </row>
    <row r="1191" ht="36" hidden="1" customHeight="1" spans="1:7">
      <c r="A1191" s="444">
        <v>2200509</v>
      </c>
      <c r="B1191" s="310" t="s">
        <v>1034</v>
      </c>
      <c r="C1191" s="346">
        <v>0</v>
      </c>
      <c r="D1191" s="346">
        <v>0</v>
      </c>
      <c r="E1191" s="309" t="str">
        <f t="shared" si="56"/>
        <v/>
      </c>
      <c r="F1191" s="277" t="str">
        <f t="shared" si="54"/>
        <v>否</v>
      </c>
      <c r="G1191" s="155" t="str">
        <f t="shared" si="55"/>
        <v>项</v>
      </c>
    </row>
    <row r="1192" ht="36" hidden="1" customHeight="1" spans="1:7">
      <c r="A1192" s="444">
        <v>2200510</v>
      </c>
      <c r="B1192" s="310" t="s">
        <v>1035</v>
      </c>
      <c r="C1192" s="346">
        <v>0</v>
      </c>
      <c r="D1192" s="346">
        <v>0</v>
      </c>
      <c r="E1192" s="309" t="str">
        <f t="shared" si="56"/>
        <v/>
      </c>
      <c r="F1192" s="277" t="str">
        <f t="shared" si="54"/>
        <v>否</v>
      </c>
      <c r="G1192" s="155" t="str">
        <f t="shared" si="55"/>
        <v>项</v>
      </c>
    </row>
    <row r="1193" ht="36" hidden="1" customHeight="1" spans="1:7">
      <c r="A1193" s="444">
        <v>2200511</v>
      </c>
      <c r="B1193" s="310" t="s">
        <v>1036</v>
      </c>
      <c r="C1193" s="346">
        <v>0</v>
      </c>
      <c r="D1193" s="346">
        <v>0</v>
      </c>
      <c r="E1193" s="309" t="str">
        <f t="shared" si="56"/>
        <v/>
      </c>
      <c r="F1193" s="277" t="str">
        <f t="shared" si="54"/>
        <v>否</v>
      </c>
      <c r="G1193" s="155" t="str">
        <f t="shared" si="55"/>
        <v>项</v>
      </c>
    </row>
    <row r="1194" ht="36" hidden="1" customHeight="1" spans="1:7">
      <c r="A1194" s="444">
        <v>2200512</v>
      </c>
      <c r="B1194" s="310" t="s">
        <v>1037</v>
      </c>
      <c r="C1194" s="346">
        <v>0</v>
      </c>
      <c r="D1194" s="346">
        <v>0</v>
      </c>
      <c r="E1194" s="309" t="str">
        <f t="shared" si="56"/>
        <v/>
      </c>
      <c r="F1194" s="277" t="str">
        <f t="shared" si="54"/>
        <v>否</v>
      </c>
      <c r="G1194" s="155" t="str">
        <f t="shared" si="55"/>
        <v>项</v>
      </c>
    </row>
    <row r="1195" ht="36" hidden="1" customHeight="1" spans="1:7">
      <c r="A1195" s="444">
        <v>2200513</v>
      </c>
      <c r="B1195" s="310" t="s">
        <v>1038</v>
      </c>
      <c r="C1195" s="346">
        <v>0</v>
      </c>
      <c r="D1195" s="346">
        <v>0</v>
      </c>
      <c r="E1195" s="309" t="str">
        <f t="shared" si="56"/>
        <v/>
      </c>
      <c r="F1195" s="277" t="str">
        <f t="shared" si="54"/>
        <v>否</v>
      </c>
      <c r="G1195" s="155" t="str">
        <f t="shared" si="55"/>
        <v>项</v>
      </c>
    </row>
    <row r="1196" ht="36" hidden="1" customHeight="1" spans="1:7">
      <c r="A1196" s="444">
        <v>2200514</v>
      </c>
      <c r="B1196" s="310" t="s">
        <v>1039</v>
      </c>
      <c r="C1196" s="346">
        <v>0</v>
      </c>
      <c r="D1196" s="346">
        <v>0</v>
      </c>
      <c r="E1196" s="309" t="str">
        <f t="shared" si="56"/>
        <v/>
      </c>
      <c r="F1196" s="277" t="str">
        <f t="shared" si="54"/>
        <v>否</v>
      </c>
      <c r="G1196" s="155" t="str">
        <f t="shared" si="55"/>
        <v>项</v>
      </c>
    </row>
    <row r="1197" ht="36" customHeight="1" spans="1:7">
      <c r="A1197" s="444">
        <v>2200599</v>
      </c>
      <c r="B1197" s="310" t="s">
        <v>1040</v>
      </c>
      <c r="C1197" s="346">
        <v>44</v>
      </c>
      <c r="D1197" s="346">
        <v>0</v>
      </c>
      <c r="E1197" s="309" t="str">
        <f t="shared" si="56"/>
        <v/>
      </c>
      <c r="F1197" s="277" t="str">
        <f t="shared" si="54"/>
        <v>是</v>
      </c>
      <c r="G1197" s="155" t="str">
        <f t="shared" si="55"/>
        <v>项</v>
      </c>
    </row>
    <row r="1198" ht="36" hidden="1" customHeight="1" spans="1:7">
      <c r="A1198" s="445">
        <v>22099</v>
      </c>
      <c r="B1198" s="302" t="s">
        <v>1041</v>
      </c>
      <c r="C1198" s="342"/>
      <c r="D1198" s="342"/>
      <c r="E1198" s="304" t="str">
        <f t="shared" si="56"/>
        <v/>
      </c>
      <c r="F1198" s="277" t="str">
        <f t="shared" si="54"/>
        <v>否</v>
      </c>
      <c r="G1198" s="155" t="str">
        <f t="shared" si="55"/>
        <v>款</v>
      </c>
    </row>
    <row r="1199" ht="36" hidden="1" customHeight="1" spans="1:7">
      <c r="A1199" s="307">
        <v>2209999</v>
      </c>
      <c r="B1199" s="310" t="s">
        <v>1042</v>
      </c>
      <c r="C1199" s="346">
        <v>0</v>
      </c>
      <c r="D1199" s="346">
        <v>0</v>
      </c>
      <c r="E1199" s="309" t="str">
        <f t="shared" si="56"/>
        <v/>
      </c>
      <c r="F1199" s="277" t="str">
        <f t="shared" si="54"/>
        <v>否</v>
      </c>
      <c r="G1199" s="155" t="str">
        <f t="shared" si="55"/>
        <v>项</v>
      </c>
    </row>
    <row r="1200" ht="36" hidden="1" customHeight="1" spans="1:7">
      <c r="A1200" s="313" t="s">
        <v>1043</v>
      </c>
      <c r="B1200" s="450" t="s">
        <v>277</v>
      </c>
      <c r="C1200" s="346">
        <v>0</v>
      </c>
      <c r="D1200" s="346">
        <v>0</v>
      </c>
      <c r="E1200" s="304" t="str">
        <f t="shared" si="56"/>
        <v/>
      </c>
      <c r="F1200" s="277" t="str">
        <f t="shared" si="54"/>
        <v>否</v>
      </c>
      <c r="G1200" s="155" t="str">
        <f t="shared" si="55"/>
        <v>项</v>
      </c>
    </row>
    <row r="1201" ht="36" customHeight="1" spans="1:7">
      <c r="A1201" s="445">
        <v>221</v>
      </c>
      <c r="B1201" s="302" t="s">
        <v>105</v>
      </c>
      <c r="C1201" s="342">
        <f>C1202+C1213+C1217</f>
        <v>7789</v>
      </c>
      <c r="D1201" s="342">
        <f>D1202+D1213+D1217</f>
        <v>8385</v>
      </c>
      <c r="E1201" s="304">
        <f t="shared" si="56"/>
        <v>0.077</v>
      </c>
      <c r="F1201" s="277" t="str">
        <f t="shared" si="54"/>
        <v>是</v>
      </c>
      <c r="G1201" s="155" t="str">
        <f t="shared" si="55"/>
        <v>类</v>
      </c>
    </row>
    <row r="1202" ht="36" customHeight="1" spans="1:7">
      <c r="A1202" s="445">
        <v>22101</v>
      </c>
      <c r="B1202" s="302" t="s">
        <v>1044</v>
      </c>
      <c r="C1202" s="342">
        <f>SUM(C1203:C1212)</f>
        <v>103</v>
      </c>
      <c r="D1202" s="342"/>
      <c r="E1202" s="304" t="str">
        <f t="shared" si="56"/>
        <v/>
      </c>
      <c r="F1202" s="277" t="str">
        <f t="shared" si="54"/>
        <v>是</v>
      </c>
      <c r="G1202" s="155" t="str">
        <f t="shared" si="55"/>
        <v>款</v>
      </c>
    </row>
    <row r="1203" ht="36" hidden="1" customHeight="1" spans="1:7">
      <c r="A1203" s="444">
        <v>2210101</v>
      </c>
      <c r="B1203" s="310" t="s">
        <v>1045</v>
      </c>
      <c r="C1203" s="346">
        <v>0</v>
      </c>
      <c r="D1203" s="346">
        <v>0</v>
      </c>
      <c r="E1203" s="309" t="str">
        <f t="shared" si="56"/>
        <v/>
      </c>
      <c r="F1203" s="277" t="str">
        <f t="shared" si="54"/>
        <v>否</v>
      </c>
      <c r="G1203" s="155" t="str">
        <f t="shared" si="55"/>
        <v>项</v>
      </c>
    </row>
    <row r="1204" ht="36" hidden="1" customHeight="1" spans="1:7">
      <c r="A1204" s="444">
        <v>2210102</v>
      </c>
      <c r="B1204" s="310" t="s">
        <v>1046</v>
      </c>
      <c r="C1204" s="346">
        <v>0</v>
      </c>
      <c r="D1204" s="346">
        <v>0</v>
      </c>
      <c r="E1204" s="309" t="str">
        <f t="shared" si="56"/>
        <v/>
      </c>
      <c r="F1204" s="277" t="str">
        <f t="shared" si="54"/>
        <v>否</v>
      </c>
      <c r="G1204" s="155" t="str">
        <f t="shared" si="55"/>
        <v>项</v>
      </c>
    </row>
    <row r="1205" ht="36" hidden="1" customHeight="1" spans="1:7">
      <c r="A1205" s="444">
        <v>2210103</v>
      </c>
      <c r="B1205" s="310" t="s">
        <v>1047</v>
      </c>
      <c r="C1205" s="346">
        <v>0</v>
      </c>
      <c r="D1205" s="346">
        <v>0</v>
      </c>
      <c r="E1205" s="309" t="str">
        <f t="shared" si="56"/>
        <v/>
      </c>
      <c r="F1205" s="277" t="str">
        <f t="shared" si="54"/>
        <v>否</v>
      </c>
      <c r="G1205" s="155" t="str">
        <f t="shared" si="55"/>
        <v>项</v>
      </c>
    </row>
    <row r="1206" ht="36" hidden="1" customHeight="1" spans="1:7">
      <c r="A1206" s="444">
        <v>2210104</v>
      </c>
      <c r="B1206" s="310" t="s">
        <v>1048</v>
      </c>
      <c r="C1206" s="346">
        <v>0</v>
      </c>
      <c r="D1206" s="346">
        <v>0</v>
      </c>
      <c r="E1206" s="309" t="str">
        <f t="shared" si="56"/>
        <v/>
      </c>
      <c r="F1206" s="277" t="str">
        <f t="shared" si="54"/>
        <v>否</v>
      </c>
      <c r="G1206" s="155" t="str">
        <f t="shared" si="55"/>
        <v>项</v>
      </c>
    </row>
    <row r="1207" ht="36" customHeight="1" spans="1:7">
      <c r="A1207" s="444">
        <v>2210105</v>
      </c>
      <c r="B1207" s="310" t="s">
        <v>1049</v>
      </c>
      <c r="C1207" s="346">
        <v>103</v>
      </c>
      <c r="D1207" s="346">
        <v>0</v>
      </c>
      <c r="E1207" s="309" t="str">
        <f t="shared" si="56"/>
        <v/>
      </c>
      <c r="F1207" s="277" t="str">
        <f t="shared" si="54"/>
        <v>是</v>
      </c>
      <c r="G1207" s="155" t="str">
        <f t="shared" si="55"/>
        <v>项</v>
      </c>
    </row>
    <row r="1208" ht="36" hidden="1" customHeight="1" spans="1:7">
      <c r="A1208" s="444">
        <v>2210106</v>
      </c>
      <c r="B1208" s="310" t="s">
        <v>1050</v>
      </c>
      <c r="C1208" s="346">
        <v>0</v>
      </c>
      <c r="D1208" s="346">
        <v>0</v>
      </c>
      <c r="E1208" s="309" t="str">
        <f t="shared" si="56"/>
        <v/>
      </c>
      <c r="F1208" s="277" t="str">
        <f t="shared" si="54"/>
        <v>否</v>
      </c>
      <c r="G1208" s="155" t="str">
        <f t="shared" si="55"/>
        <v>项</v>
      </c>
    </row>
    <row r="1209" ht="36" hidden="1" customHeight="1" spans="1:7">
      <c r="A1209" s="444">
        <v>2210107</v>
      </c>
      <c r="B1209" s="310" t="s">
        <v>1051</v>
      </c>
      <c r="C1209" s="346">
        <v>0</v>
      </c>
      <c r="D1209" s="346">
        <v>0</v>
      </c>
      <c r="E1209" s="309" t="str">
        <f t="shared" si="56"/>
        <v/>
      </c>
      <c r="F1209" s="277" t="str">
        <f t="shared" si="54"/>
        <v>否</v>
      </c>
      <c r="G1209" s="155" t="str">
        <f t="shared" si="55"/>
        <v>项</v>
      </c>
    </row>
    <row r="1210" ht="36" hidden="1" customHeight="1" spans="1:7">
      <c r="A1210" s="444">
        <v>2210108</v>
      </c>
      <c r="B1210" s="310" t="s">
        <v>1052</v>
      </c>
      <c r="C1210" s="346">
        <v>0</v>
      </c>
      <c r="D1210" s="346">
        <v>0</v>
      </c>
      <c r="E1210" s="309" t="str">
        <f t="shared" si="56"/>
        <v/>
      </c>
      <c r="F1210" s="277" t="str">
        <f t="shared" si="54"/>
        <v>否</v>
      </c>
      <c r="G1210" s="155" t="str">
        <f t="shared" si="55"/>
        <v>项</v>
      </c>
    </row>
    <row r="1211" ht="36" hidden="1" customHeight="1" spans="1:7">
      <c r="A1211" s="444">
        <v>2210109</v>
      </c>
      <c r="B1211" s="310" t="s">
        <v>1053</v>
      </c>
      <c r="C1211" s="346">
        <v>0</v>
      </c>
      <c r="D1211" s="346">
        <v>0</v>
      </c>
      <c r="E1211" s="309" t="str">
        <f t="shared" si="56"/>
        <v/>
      </c>
      <c r="F1211" s="277" t="str">
        <f t="shared" si="54"/>
        <v>否</v>
      </c>
      <c r="G1211" s="155" t="str">
        <f t="shared" si="55"/>
        <v>项</v>
      </c>
    </row>
    <row r="1212" ht="36" hidden="1" customHeight="1" spans="1:7">
      <c r="A1212" s="444">
        <v>2210199</v>
      </c>
      <c r="B1212" s="310" t="s">
        <v>1054</v>
      </c>
      <c r="C1212" s="346">
        <v>0</v>
      </c>
      <c r="D1212" s="346">
        <v>0</v>
      </c>
      <c r="E1212" s="309" t="str">
        <f t="shared" si="56"/>
        <v/>
      </c>
      <c r="F1212" s="277" t="str">
        <f t="shared" si="54"/>
        <v>否</v>
      </c>
      <c r="G1212" s="155" t="str">
        <f t="shared" si="55"/>
        <v>项</v>
      </c>
    </row>
    <row r="1213" ht="36" customHeight="1" spans="1:7">
      <c r="A1213" s="445">
        <v>22102</v>
      </c>
      <c r="B1213" s="302" t="s">
        <v>1055</v>
      </c>
      <c r="C1213" s="342">
        <f>SUM(C1214:C1216)</f>
        <v>7634</v>
      </c>
      <c r="D1213" s="342">
        <f>SUM(D1214:D1216)</f>
        <v>8317</v>
      </c>
      <c r="E1213" s="304">
        <f t="shared" si="56"/>
        <v>0.089</v>
      </c>
      <c r="F1213" s="277" t="str">
        <f t="shared" si="54"/>
        <v>是</v>
      </c>
      <c r="G1213" s="155" t="str">
        <f t="shared" si="55"/>
        <v>款</v>
      </c>
    </row>
    <row r="1214" ht="36" customHeight="1" spans="1:7">
      <c r="A1214" s="444">
        <v>2210201</v>
      </c>
      <c r="B1214" s="310" t="s">
        <v>1056</v>
      </c>
      <c r="C1214" s="346">
        <v>7634</v>
      </c>
      <c r="D1214" s="346">
        <v>8317</v>
      </c>
      <c r="E1214" s="309">
        <f t="shared" si="56"/>
        <v>0.089</v>
      </c>
      <c r="F1214" s="277" t="str">
        <f t="shared" si="54"/>
        <v>是</v>
      </c>
      <c r="G1214" s="155" t="str">
        <f t="shared" si="55"/>
        <v>项</v>
      </c>
    </row>
    <row r="1215" ht="36" hidden="1" customHeight="1" spans="1:7">
      <c r="A1215" s="444">
        <v>2210202</v>
      </c>
      <c r="B1215" s="310" t="s">
        <v>1057</v>
      </c>
      <c r="C1215" s="346">
        <v>0</v>
      </c>
      <c r="D1215" s="346">
        <v>0</v>
      </c>
      <c r="E1215" s="309" t="str">
        <f t="shared" si="56"/>
        <v/>
      </c>
      <c r="F1215" s="277" t="str">
        <f t="shared" si="54"/>
        <v>否</v>
      </c>
      <c r="G1215" s="155" t="str">
        <f t="shared" si="55"/>
        <v>项</v>
      </c>
    </row>
    <row r="1216" ht="36" hidden="1" customHeight="1" spans="1:7">
      <c r="A1216" s="444">
        <v>2210203</v>
      </c>
      <c r="B1216" s="310" t="s">
        <v>1058</v>
      </c>
      <c r="C1216" s="346">
        <v>0</v>
      </c>
      <c r="D1216" s="346">
        <v>0</v>
      </c>
      <c r="E1216" s="309" t="str">
        <f t="shared" si="56"/>
        <v/>
      </c>
      <c r="F1216" s="277" t="str">
        <f t="shared" si="54"/>
        <v>否</v>
      </c>
      <c r="G1216" s="155" t="str">
        <f t="shared" si="55"/>
        <v>项</v>
      </c>
    </row>
    <row r="1217" ht="36" customHeight="1" spans="1:7">
      <c r="A1217" s="445">
        <v>22103</v>
      </c>
      <c r="B1217" s="302" t="s">
        <v>1059</v>
      </c>
      <c r="C1217" s="342">
        <f>SUM(C1218:C1220)</f>
        <v>52</v>
      </c>
      <c r="D1217" s="342">
        <f>SUM(D1218:D1220)</f>
        <v>68</v>
      </c>
      <c r="E1217" s="304">
        <f t="shared" si="56"/>
        <v>0.308</v>
      </c>
      <c r="F1217" s="277" t="str">
        <f t="shared" si="54"/>
        <v>是</v>
      </c>
      <c r="G1217" s="155" t="str">
        <f t="shared" si="55"/>
        <v>款</v>
      </c>
    </row>
    <row r="1218" ht="36" hidden="1" customHeight="1" spans="1:7">
      <c r="A1218" s="444">
        <v>2210301</v>
      </c>
      <c r="B1218" s="310" t="s">
        <v>1060</v>
      </c>
      <c r="C1218" s="346">
        <v>0</v>
      </c>
      <c r="D1218" s="346">
        <v>0</v>
      </c>
      <c r="E1218" s="309" t="str">
        <f t="shared" si="56"/>
        <v/>
      </c>
      <c r="F1218" s="277" t="str">
        <f t="shared" si="54"/>
        <v>否</v>
      </c>
      <c r="G1218" s="155" t="str">
        <f t="shared" si="55"/>
        <v>项</v>
      </c>
    </row>
    <row r="1219" ht="36" hidden="1" customHeight="1" spans="1:7">
      <c r="A1219" s="444">
        <v>2210302</v>
      </c>
      <c r="B1219" s="310" t="s">
        <v>1061</v>
      </c>
      <c r="C1219" s="346">
        <v>0</v>
      </c>
      <c r="D1219" s="346">
        <v>0</v>
      </c>
      <c r="E1219" s="309" t="str">
        <f t="shared" si="56"/>
        <v/>
      </c>
      <c r="F1219" s="277" t="str">
        <f t="shared" si="54"/>
        <v>否</v>
      </c>
      <c r="G1219" s="155" t="str">
        <f t="shared" si="55"/>
        <v>项</v>
      </c>
    </row>
    <row r="1220" ht="36" customHeight="1" spans="1:7">
      <c r="A1220" s="444">
        <v>2210399</v>
      </c>
      <c r="B1220" s="310" t="s">
        <v>1062</v>
      </c>
      <c r="C1220" s="346">
        <v>52</v>
      </c>
      <c r="D1220" s="346">
        <v>68</v>
      </c>
      <c r="E1220" s="309">
        <f t="shared" si="56"/>
        <v>0.308</v>
      </c>
      <c r="F1220" s="277" t="str">
        <f t="shared" ref="F1220:F1283" si="57">IF(LEN(A1220)=3,"是",IF(B1220&lt;&gt;"",IF(SUM(C1220:D1220)&lt;&gt;0,"是","否"),"是"))</f>
        <v>是</v>
      </c>
      <c r="G1220" s="155" t="str">
        <f t="shared" ref="G1220:G1283" si="58">IF(LEN(A1220)=3,"类",IF(LEN(A1220)=5,"款","项"))</f>
        <v>项</v>
      </c>
    </row>
    <row r="1221" ht="36" hidden="1" customHeight="1" spans="1:7">
      <c r="A1221" s="449" t="s">
        <v>1063</v>
      </c>
      <c r="B1221" s="450" t="s">
        <v>277</v>
      </c>
      <c r="C1221" s="346">
        <v>0</v>
      </c>
      <c r="D1221" s="346">
        <v>0</v>
      </c>
      <c r="E1221" s="304" t="str">
        <f t="shared" ref="E1221:E1284" si="59">IF(D1221&gt;0,D1221/C1221-1,IF(C1221&lt;0,-(D1221/C1221-1),""))</f>
        <v/>
      </c>
      <c r="F1221" s="277" t="str">
        <f t="shared" si="57"/>
        <v>否</v>
      </c>
      <c r="G1221" s="155" t="str">
        <f t="shared" si="58"/>
        <v>项</v>
      </c>
    </row>
    <row r="1222" ht="36" customHeight="1" spans="1:7">
      <c r="A1222" s="445">
        <v>222</v>
      </c>
      <c r="B1222" s="302" t="s">
        <v>107</v>
      </c>
      <c r="C1222" s="342">
        <f>C1223+C1241+C1255+C1261+C1267</f>
        <v>271</v>
      </c>
      <c r="D1222" s="342">
        <f>D1223+D1241+D1255+D1261+D1267</f>
        <v>103</v>
      </c>
      <c r="E1222" s="304">
        <f t="shared" si="59"/>
        <v>-0.62</v>
      </c>
      <c r="F1222" s="277" t="str">
        <f t="shared" si="57"/>
        <v>是</v>
      </c>
      <c r="G1222" s="155" t="str">
        <f t="shared" si="58"/>
        <v>类</v>
      </c>
    </row>
    <row r="1223" ht="36" customHeight="1" spans="1:7">
      <c r="A1223" s="445">
        <v>22201</v>
      </c>
      <c r="B1223" s="302" t="s">
        <v>1064</v>
      </c>
      <c r="C1223" s="342">
        <f>SUM(C1224:C1240)</f>
        <v>271</v>
      </c>
      <c r="D1223" s="342">
        <f>SUM(D1224:D1240)</f>
        <v>103</v>
      </c>
      <c r="E1223" s="304">
        <f t="shared" si="59"/>
        <v>-0.62</v>
      </c>
      <c r="F1223" s="277" t="str">
        <f t="shared" si="57"/>
        <v>是</v>
      </c>
      <c r="G1223" s="155" t="str">
        <f t="shared" si="58"/>
        <v>款</v>
      </c>
    </row>
    <row r="1224" ht="36" hidden="1" customHeight="1" spans="1:7">
      <c r="A1224" s="444">
        <v>2220101</v>
      </c>
      <c r="B1224" s="310" t="s">
        <v>137</v>
      </c>
      <c r="C1224" s="346">
        <v>0</v>
      </c>
      <c r="D1224" s="346">
        <v>0</v>
      </c>
      <c r="E1224" s="309" t="str">
        <f t="shared" si="59"/>
        <v/>
      </c>
      <c r="F1224" s="277" t="str">
        <f t="shared" si="57"/>
        <v>否</v>
      </c>
      <c r="G1224" s="155" t="str">
        <f t="shared" si="58"/>
        <v>项</v>
      </c>
    </row>
    <row r="1225" ht="36" hidden="1" customHeight="1" spans="1:7">
      <c r="A1225" s="444">
        <v>2220102</v>
      </c>
      <c r="B1225" s="310" t="s">
        <v>138</v>
      </c>
      <c r="C1225" s="346">
        <v>0</v>
      </c>
      <c r="D1225" s="346">
        <v>0</v>
      </c>
      <c r="E1225" s="309" t="str">
        <f t="shared" si="59"/>
        <v/>
      </c>
      <c r="F1225" s="277" t="str">
        <f t="shared" si="57"/>
        <v>否</v>
      </c>
      <c r="G1225" s="155" t="str">
        <f t="shared" si="58"/>
        <v>项</v>
      </c>
    </row>
    <row r="1226" ht="36" hidden="1" customHeight="1" spans="1:7">
      <c r="A1226" s="444">
        <v>2220103</v>
      </c>
      <c r="B1226" s="310" t="s">
        <v>139</v>
      </c>
      <c r="C1226" s="346">
        <v>0</v>
      </c>
      <c r="D1226" s="346">
        <v>0</v>
      </c>
      <c r="E1226" s="309" t="str">
        <f t="shared" si="59"/>
        <v/>
      </c>
      <c r="F1226" s="277" t="str">
        <f t="shared" si="57"/>
        <v>否</v>
      </c>
      <c r="G1226" s="155" t="str">
        <f t="shared" si="58"/>
        <v>项</v>
      </c>
    </row>
    <row r="1227" ht="36" hidden="1" customHeight="1" spans="1:7">
      <c r="A1227" s="444">
        <v>2220104</v>
      </c>
      <c r="B1227" s="310" t="s">
        <v>1065</v>
      </c>
      <c r="C1227" s="346">
        <v>0</v>
      </c>
      <c r="D1227" s="346">
        <v>0</v>
      </c>
      <c r="E1227" s="309" t="str">
        <f t="shared" si="59"/>
        <v/>
      </c>
      <c r="F1227" s="277" t="str">
        <f t="shared" si="57"/>
        <v>否</v>
      </c>
      <c r="G1227" s="155" t="str">
        <f t="shared" si="58"/>
        <v>项</v>
      </c>
    </row>
    <row r="1228" ht="36" hidden="1" customHeight="1" spans="1:7">
      <c r="A1228" s="444">
        <v>2220105</v>
      </c>
      <c r="B1228" s="310" t="s">
        <v>1066</v>
      </c>
      <c r="C1228" s="346">
        <v>0</v>
      </c>
      <c r="D1228" s="346">
        <v>0</v>
      </c>
      <c r="E1228" s="309" t="str">
        <f t="shared" si="59"/>
        <v/>
      </c>
      <c r="F1228" s="277" t="str">
        <f t="shared" si="57"/>
        <v>否</v>
      </c>
      <c r="G1228" s="155" t="str">
        <f t="shared" si="58"/>
        <v>项</v>
      </c>
    </row>
    <row r="1229" ht="36" hidden="1" customHeight="1" spans="1:7">
      <c r="A1229" s="444">
        <v>2220106</v>
      </c>
      <c r="B1229" s="310" t="s">
        <v>1067</v>
      </c>
      <c r="C1229" s="346">
        <v>0</v>
      </c>
      <c r="D1229" s="346">
        <v>0</v>
      </c>
      <c r="E1229" s="309" t="str">
        <f t="shared" si="59"/>
        <v/>
      </c>
      <c r="F1229" s="277" t="str">
        <f t="shared" si="57"/>
        <v>否</v>
      </c>
      <c r="G1229" s="155" t="str">
        <f t="shared" si="58"/>
        <v>项</v>
      </c>
    </row>
    <row r="1230" ht="36" hidden="1" customHeight="1" spans="1:7">
      <c r="A1230" s="444">
        <v>2220107</v>
      </c>
      <c r="B1230" s="310" t="s">
        <v>1068</v>
      </c>
      <c r="C1230" s="346">
        <v>0</v>
      </c>
      <c r="D1230" s="346">
        <v>0</v>
      </c>
      <c r="E1230" s="309" t="str">
        <f t="shared" si="59"/>
        <v/>
      </c>
      <c r="F1230" s="277" t="str">
        <f t="shared" si="57"/>
        <v>否</v>
      </c>
      <c r="G1230" s="155" t="str">
        <f t="shared" si="58"/>
        <v>项</v>
      </c>
    </row>
    <row r="1231" ht="36" hidden="1" customHeight="1" spans="1:7">
      <c r="A1231" s="444">
        <v>2220112</v>
      </c>
      <c r="B1231" s="310" t="s">
        <v>1069</v>
      </c>
      <c r="C1231" s="346">
        <v>0</v>
      </c>
      <c r="D1231" s="346">
        <v>0</v>
      </c>
      <c r="E1231" s="309" t="str">
        <f t="shared" si="59"/>
        <v/>
      </c>
      <c r="F1231" s="277" t="str">
        <f t="shared" si="57"/>
        <v>否</v>
      </c>
      <c r="G1231" s="155" t="str">
        <f t="shared" si="58"/>
        <v>项</v>
      </c>
    </row>
    <row r="1232" ht="36" customHeight="1" spans="1:7">
      <c r="A1232" s="444">
        <v>2220113</v>
      </c>
      <c r="B1232" s="310" t="s">
        <v>1070</v>
      </c>
      <c r="C1232" s="346">
        <v>110</v>
      </c>
      <c r="D1232" s="346">
        <v>0</v>
      </c>
      <c r="E1232" s="309" t="str">
        <f t="shared" si="59"/>
        <v/>
      </c>
      <c r="F1232" s="277" t="str">
        <f t="shared" si="57"/>
        <v>是</v>
      </c>
      <c r="G1232" s="155" t="str">
        <f t="shared" si="58"/>
        <v>项</v>
      </c>
    </row>
    <row r="1233" ht="36" hidden="1" customHeight="1" spans="1:7">
      <c r="A1233" s="444">
        <v>2220114</v>
      </c>
      <c r="B1233" s="310" t="s">
        <v>1071</v>
      </c>
      <c r="C1233" s="346">
        <v>0</v>
      </c>
      <c r="D1233" s="346">
        <v>0</v>
      </c>
      <c r="E1233" s="309" t="str">
        <f t="shared" si="59"/>
        <v/>
      </c>
      <c r="F1233" s="277" t="str">
        <f t="shared" si="57"/>
        <v>否</v>
      </c>
      <c r="G1233" s="155" t="str">
        <f t="shared" si="58"/>
        <v>项</v>
      </c>
    </row>
    <row r="1234" ht="36" customHeight="1" spans="1:7">
      <c r="A1234" s="444">
        <v>2220115</v>
      </c>
      <c r="B1234" s="310" t="s">
        <v>1072</v>
      </c>
      <c r="C1234" s="346">
        <v>158</v>
      </c>
      <c r="D1234" s="346">
        <v>103</v>
      </c>
      <c r="E1234" s="309">
        <f t="shared" si="59"/>
        <v>-0.348</v>
      </c>
      <c r="F1234" s="277" t="str">
        <f t="shared" si="57"/>
        <v>是</v>
      </c>
      <c r="G1234" s="155" t="str">
        <f t="shared" si="58"/>
        <v>项</v>
      </c>
    </row>
    <row r="1235" ht="36" hidden="1" customHeight="1" spans="1:7">
      <c r="A1235" s="444">
        <v>2220118</v>
      </c>
      <c r="B1235" s="310" t="s">
        <v>1073</v>
      </c>
      <c r="C1235" s="346">
        <v>0</v>
      </c>
      <c r="D1235" s="346">
        <v>0</v>
      </c>
      <c r="E1235" s="309" t="str">
        <f t="shared" si="59"/>
        <v/>
      </c>
      <c r="F1235" s="277" t="str">
        <f t="shared" si="57"/>
        <v>否</v>
      </c>
      <c r="G1235" s="155" t="str">
        <f t="shared" si="58"/>
        <v>项</v>
      </c>
    </row>
    <row r="1236" ht="36" hidden="1" customHeight="1" spans="1:7">
      <c r="A1236" s="447">
        <v>2220119</v>
      </c>
      <c r="B1236" s="460" t="s">
        <v>1074</v>
      </c>
      <c r="C1236" s="346">
        <v>0</v>
      </c>
      <c r="D1236" s="346">
        <v>0</v>
      </c>
      <c r="E1236" s="309" t="str">
        <f t="shared" si="59"/>
        <v/>
      </c>
      <c r="F1236" s="277" t="str">
        <f t="shared" si="57"/>
        <v>否</v>
      </c>
      <c r="G1236" s="155" t="str">
        <f t="shared" si="58"/>
        <v>项</v>
      </c>
    </row>
    <row r="1237" ht="36" hidden="1" customHeight="1" spans="1:7">
      <c r="A1237" s="447">
        <v>2220120</v>
      </c>
      <c r="B1237" s="460" t="s">
        <v>1075</v>
      </c>
      <c r="C1237" s="346">
        <v>0</v>
      </c>
      <c r="D1237" s="346">
        <v>0</v>
      </c>
      <c r="E1237" s="309" t="str">
        <f t="shared" si="59"/>
        <v/>
      </c>
      <c r="F1237" s="277" t="str">
        <f t="shared" si="57"/>
        <v>否</v>
      </c>
      <c r="G1237" s="155" t="str">
        <f t="shared" si="58"/>
        <v>项</v>
      </c>
    </row>
    <row r="1238" ht="36" hidden="1" customHeight="1" spans="1:7">
      <c r="A1238" s="447">
        <v>2220121</v>
      </c>
      <c r="B1238" s="460" t="s">
        <v>1076</v>
      </c>
      <c r="C1238" s="346">
        <v>0</v>
      </c>
      <c r="D1238" s="346">
        <v>0</v>
      </c>
      <c r="E1238" s="309"/>
      <c r="F1238" s="277" t="str">
        <f t="shared" si="57"/>
        <v>否</v>
      </c>
      <c r="G1238" s="155" t="str">
        <f t="shared" si="58"/>
        <v>项</v>
      </c>
    </row>
    <row r="1239" ht="36" hidden="1" customHeight="1" spans="1:7">
      <c r="A1239" s="444">
        <v>2220150</v>
      </c>
      <c r="B1239" s="310" t="s">
        <v>146</v>
      </c>
      <c r="C1239" s="346">
        <v>0</v>
      </c>
      <c r="D1239" s="346">
        <v>0</v>
      </c>
      <c r="E1239" s="309" t="str">
        <f t="shared" si="59"/>
        <v/>
      </c>
      <c r="F1239" s="277" t="str">
        <f t="shared" si="57"/>
        <v>否</v>
      </c>
      <c r="G1239" s="155" t="str">
        <f t="shared" si="58"/>
        <v>项</v>
      </c>
    </row>
    <row r="1240" ht="36" customHeight="1" spans="1:7">
      <c r="A1240" s="444">
        <v>2220199</v>
      </c>
      <c r="B1240" s="310" t="s">
        <v>1077</v>
      </c>
      <c r="C1240" s="346">
        <v>3</v>
      </c>
      <c r="D1240" s="346">
        <v>0</v>
      </c>
      <c r="E1240" s="309" t="str">
        <f t="shared" si="59"/>
        <v/>
      </c>
      <c r="F1240" s="277" t="str">
        <f t="shared" si="57"/>
        <v>是</v>
      </c>
      <c r="G1240" s="155" t="str">
        <f t="shared" si="58"/>
        <v>项</v>
      </c>
    </row>
    <row r="1241" ht="36" hidden="1" customHeight="1" spans="1:7">
      <c r="A1241" s="445">
        <v>22202</v>
      </c>
      <c r="B1241" s="302" t="s">
        <v>1078</v>
      </c>
      <c r="C1241" s="342">
        <f>SUM(C1242:C1254)</f>
        <v>0</v>
      </c>
      <c r="D1241" s="342">
        <f>SUM(D1242:D1254)</f>
        <v>0</v>
      </c>
      <c r="E1241" s="304" t="str">
        <f t="shared" si="59"/>
        <v/>
      </c>
      <c r="F1241" s="277" t="str">
        <f t="shared" si="57"/>
        <v>否</v>
      </c>
      <c r="G1241" s="155" t="str">
        <f t="shared" si="58"/>
        <v>款</v>
      </c>
    </row>
    <row r="1242" ht="36" hidden="1" customHeight="1" spans="1:7">
      <c r="A1242" s="444">
        <v>2220201</v>
      </c>
      <c r="B1242" s="310" t="s">
        <v>137</v>
      </c>
      <c r="C1242" s="346"/>
      <c r="D1242" s="346"/>
      <c r="E1242" s="309" t="str">
        <f t="shared" si="59"/>
        <v/>
      </c>
      <c r="F1242" s="277" t="str">
        <f t="shared" si="57"/>
        <v>否</v>
      </c>
      <c r="G1242" s="155" t="str">
        <f t="shared" si="58"/>
        <v>项</v>
      </c>
    </row>
    <row r="1243" ht="36" hidden="1" customHeight="1" spans="1:7">
      <c r="A1243" s="444">
        <v>2220202</v>
      </c>
      <c r="B1243" s="310" t="s">
        <v>138</v>
      </c>
      <c r="C1243" s="346"/>
      <c r="D1243" s="346"/>
      <c r="E1243" s="309" t="str">
        <f t="shared" si="59"/>
        <v/>
      </c>
      <c r="F1243" s="277" t="str">
        <f t="shared" si="57"/>
        <v>否</v>
      </c>
      <c r="G1243" s="155" t="str">
        <f t="shared" si="58"/>
        <v>项</v>
      </c>
    </row>
    <row r="1244" ht="36" hidden="1" customHeight="1" spans="1:7">
      <c r="A1244" s="444">
        <v>2220203</v>
      </c>
      <c r="B1244" s="310" t="s">
        <v>139</v>
      </c>
      <c r="C1244" s="346"/>
      <c r="D1244" s="346"/>
      <c r="E1244" s="309" t="str">
        <f t="shared" si="59"/>
        <v/>
      </c>
      <c r="F1244" s="277" t="str">
        <f t="shared" si="57"/>
        <v>否</v>
      </c>
      <c r="G1244" s="155" t="str">
        <f t="shared" si="58"/>
        <v>项</v>
      </c>
    </row>
    <row r="1245" ht="36" hidden="1" customHeight="1" spans="1:7">
      <c r="A1245" s="444">
        <v>2220204</v>
      </c>
      <c r="B1245" s="310" t="s">
        <v>1079</v>
      </c>
      <c r="C1245" s="346"/>
      <c r="D1245" s="346"/>
      <c r="E1245" s="309" t="str">
        <f t="shared" si="59"/>
        <v/>
      </c>
      <c r="F1245" s="277" t="str">
        <f t="shared" si="57"/>
        <v>否</v>
      </c>
      <c r="G1245" s="155" t="str">
        <f t="shared" si="58"/>
        <v>项</v>
      </c>
    </row>
    <row r="1246" ht="36" hidden="1" customHeight="1" spans="1:7">
      <c r="A1246" s="444">
        <v>2220205</v>
      </c>
      <c r="B1246" s="310" t="s">
        <v>1080</v>
      </c>
      <c r="C1246" s="346"/>
      <c r="D1246" s="346"/>
      <c r="E1246" s="309" t="str">
        <f t="shared" si="59"/>
        <v/>
      </c>
      <c r="F1246" s="277" t="str">
        <f t="shared" si="57"/>
        <v>否</v>
      </c>
      <c r="G1246" s="155" t="str">
        <f t="shared" si="58"/>
        <v>项</v>
      </c>
    </row>
    <row r="1247" ht="36" hidden="1" customHeight="1" spans="1:7">
      <c r="A1247" s="444">
        <v>2220206</v>
      </c>
      <c r="B1247" s="310" t="s">
        <v>1081</v>
      </c>
      <c r="C1247" s="346"/>
      <c r="D1247" s="346"/>
      <c r="E1247" s="309" t="str">
        <f t="shared" si="59"/>
        <v/>
      </c>
      <c r="F1247" s="277" t="str">
        <f t="shared" si="57"/>
        <v>否</v>
      </c>
      <c r="G1247" s="155" t="str">
        <f t="shared" si="58"/>
        <v>项</v>
      </c>
    </row>
    <row r="1248" ht="36" hidden="1" customHeight="1" spans="1:7">
      <c r="A1248" s="444">
        <v>2220207</v>
      </c>
      <c r="B1248" s="310" t="s">
        <v>1082</v>
      </c>
      <c r="C1248" s="346"/>
      <c r="D1248" s="346"/>
      <c r="E1248" s="309" t="str">
        <f t="shared" si="59"/>
        <v/>
      </c>
      <c r="F1248" s="277" t="str">
        <f t="shared" si="57"/>
        <v>否</v>
      </c>
      <c r="G1248" s="155" t="str">
        <f t="shared" si="58"/>
        <v>项</v>
      </c>
    </row>
    <row r="1249" ht="36" hidden="1" customHeight="1" spans="1:7">
      <c r="A1249" s="444">
        <v>2220209</v>
      </c>
      <c r="B1249" s="310" t="s">
        <v>1083</v>
      </c>
      <c r="C1249" s="346"/>
      <c r="D1249" s="346"/>
      <c r="E1249" s="309" t="str">
        <f t="shared" si="59"/>
        <v/>
      </c>
      <c r="F1249" s="277" t="str">
        <f t="shared" si="57"/>
        <v>否</v>
      </c>
      <c r="G1249" s="155" t="str">
        <f t="shared" si="58"/>
        <v>项</v>
      </c>
    </row>
    <row r="1250" ht="36" hidden="1" customHeight="1" spans="1:7">
      <c r="A1250" s="444">
        <v>2220210</v>
      </c>
      <c r="B1250" s="310" t="s">
        <v>1084</v>
      </c>
      <c r="C1250" s="346"/>
      <c r="D1250" s="346"/>
      <c r="E1250" s="309" t="str">
        <f t="shared" si="59"/>
        <v/>
      </c>
      <c r="F1250" s="277" t="str">
        <f t="shared" si="57"/>
        <v>否</v>
      </c>
      <c r="G1250" s="155" t="str">
        <f t="shared" si="58"/>
        <v>项</v>
      </c>
    </row>
    <row r="1251" ht="36" hidden="1" customHeight="1" spans="1:7">
      <c r="A1251" s="444">
        <v>2220211</v>
      </c>
      <c r="B1251" s="310" t="s">
        <v>1085</v>
      </c>
      <c r="C1251" s="346"/>
      <c r="D1251" s="346"/>
      <c r="E1251" s="309" t="str">
        <f t="shared" si="59"/>
        <v/>
      </c>
      <c r="F1251" s="277" t="str">
        <f t="shared" si="57"/>
        <v>否</v>
      </c>
      <c r="G1251" s="155" t="str">
        <f t="shared" si="58"/>
        <v>项</v>
      </c>
    </row>
    <row r="1252" ht="36" hidden="1" customHeight="1" spans="1:7">
      <c r="A1252" s="444">
        <v>2220212</v>
      </c>
      <c r="B1252" s="310" t="s">
        <v>1086</v>
      </c>
      <c r="C1252" s="346"/>
      <c r="D1252" s="346"/>
      <c r="E1252" s="309" t="str">
        <f t="shared" si="59"/>
        <v/>
      </c>
      <c r="F1252" s="277" t="str">
        <f t="shared" si="57"/>
        <v>否</v>
      </c>
      <c r="G1252" s="155" t="str">
        <f t="shared" si="58"/>
        <v>项</v>
      </c>
    </row>
    <row r="1253" ht="36" hidden="1" customHeight="1" spans="1:7">
      <c r="A1253" s="444">
        <v>2220250</v>
      </c>
      <c r="B1253" s="310" t="s">
        <v>146</v>
      </c>
      <c r="C1253" s="346"/>
      <c r="D1253" s="346"/>
      <c r="E1253" s="309" t="str">
        <f t="shared" si="59"/>
        <v/>
      </c>
      <c r="F1253" s="277" t="str">
        <f t="shared" si="57"/>
        <v>否</v>
      </c>
      <c r="G1253" s="155" t="str">
        <f t="shared" si="58"/>
        <v>项</v>
      </c>
    </row>
    <row r="1254" ht="36" hidden="1" customHeight="1" spans="1:7">
      <c r="A1254" s="444">
        <v>2220299</v>
      </c>
      <c r="B1254" s="310" t="s">
        <v>1087</v>
      </c>
      <c r="C1254" s="346"/>
      <c r="D1254" s="346"/>
      <c r="E1254" s="309" t="str">
        <f t="shared" si="59"/>
        <v/>
      </c>
      <c r="F1254" s="277" t="str">
        <f t="shared" si="57"/>
        <v>否</v>
      </c>
      <c r="G1254" s="155" t="str">
        <f t="shared" si="58"/>
        <v>项</v>
      </c>
    </row>
    <row r="1255" ht="36" hidden="1" customHeight="1" spans="1:7">
      <c r="A1255" s="445">
        <v>22203</v>
      </c>
      <c r="B1255" s="302" t="s">
        <v>1088</v>
      </c>
      <c r="C1255" s="342">
        <f>SUM(C1256:C1260)</f>
        <v>0</v>
      </c>
      <c r="D1255" s="342">
        <f>SUM(D1256:D1260)</f>
        <v>0</v>
      </c>
      <c r="E1255" s="304" t="str">
        <f t="shared" si="59"/>
        <v/>
      </c>
      <c r="F1255" s="277" t="str">
        <f t="shared" si="57"/>
        <v>否</v>
      </c>
      <c r="G1255" s="155" t="str">
        <f t="shared" si="58"/>
        <v>款</v>
      </c>
    </row>
    <row r="1256" ht="36" hidden="1" customHeight="1" spans="1:7">
      <c r="A1256" s="444">
        <v>2220301</v>
      </c>
      <c r="B1256" s="310" t="s">
        <v>1089</v>
      </c>
      <c r="C1256" s="346">
        <v>0</v>
      </c>
      <c r="D1256" s="346">
        <v>0</v>
      </c>
      <c r="E1256" s="309" t="str">
        <f t="shared" si="59"/>
        <v/>
      </c>
      <c r="F1256" s="277" t="str">
        <f t="shared" si="57"/>
        <v>否</v>
      </c>
      <c r="G1256" s="155" t="str">
        <f t="shared" si="58"/>
        <v>项</v>
      </c>
    </row>
    <row r="1257" ht="36" hidden="1" customHeight="1" spans="1:7">
      <c r="A1257" s="444">
        <v>2220303</v>
      </c>
      <c r="B1257" s="310" t="s">
        <v>1090</v>
      </c>
      <c r="C1257" s="346">
        <v>0</v>
      </c>
      <c r="D1257" s="346">
        <v>0</v>
      </c>
      <c r="E1257" s="309" t="str">
        <f t="shared" si="59"/>
        <v/>
      </c>
      <c r="F1257" s="277" t="str">
        <f t="shared" si="57"/>
        <v>否</v>
      </c>
      <c r="G1257" s="155" t="str">
        <f t="shared" si="58"/>
        <v>项</v>
      </c>
    </row>
    <row r="1258" ht="36" hidden="1" customHeight="1" spans="1:7">
      <c r="A1258" s="444">
        <v>2220304</v>
      </c>
      <c r="B1258" s="310" t="s">
        <v>1091</v>
      </c>
      <c r="C1258" s="346">
        <v>0</v>
      </c>
      <c r="D1258" s="346">
        <v>0</v>
      </c>
      <c r="E1258" s="309" t="str">
        <f t="shared" si="59"/>
        <v/>
      </c>
      <c r="F1258" s="277" t="str">
        <f t="shared" si="57"/>
        <v>否</v>
      </c>
      <c r="G1258" s="155" t="str">
        <f t="shared" si="58"/>
        <v>项</v>
      </c>
    </row>
    <row r="1259" ht="36" hidden="1" customHeight="1" spans="1:7">
      <c r="A1259" s="447">
        <v>2220305</v>
      </c>
      <c r="B1259" s="460" t="s">
        <v>1092</v>
      </c>
      <c r="C1259" s="346">
        <v>0</v>
      </c>
      <c r="D1259" s="346">
        <v>0</v>
      </c>
      <c r="E1259" s="309" t="str">
        <f t="shared" si="59"/>
        <v/>
      </c>
      <c r="F1259" s="277" t="str">
        <f t="shared" si="57"/>
        <v>否</v>
      </c>
      <c r="G1259" s="155" t="str">
        <f t="shared" si="58"/>
        <v>项</v>
      </c>
    </row>
    <row r="1260" ht="36" hidden="1" customHeight="1" spans="1:7">
      <c r="A1260" s="444">
        <v>2220399</v>
      </c>
      <c r="B1260" s="310" t="s">
        <v>1093</v>
      </c>
      <c r="C1260" s="346">
        <v>0</v>
      </c>
      <c r="D1260" s="346">
        <v>0</v>
      </c>
      <c r="E1260" s="309" t="str">
        <f t="shared" si="59"/>
        <v/>
      </c>
      <c r="F1260" s="277" t="str">
        <f t="shared" si="57"/>
        <v>否</v>
      </c>
      <c r="G1260" s="155" t="str">
        <f t="shared" si="58"/>
        <v>项</v>
      </c>
    </row>
    <row r="1261" ht="36" hidden="1" customHeight="1" spans="1:7">
      <c r="A1261" s="445">
        <v>22204</v>
      </c>
      <c r="B1261" s="302" t="s">
        <v>1094</v>
      </c>
      <c r="C1261" s="342">
        <f>SUM(C1262:C1266)</f>
        <v>0</v>
      </c>
      <c r="D1261" s="342">
        <f>SUM(D1262:D1266)</f>
        <v>0</v>
      </c>
      <c r="E1261" s="304"/>
      <c r="F1261" s="277" t="str">
        <f t="shared" si="57"/>
        <v>否</v>
      </c>
      <c r="G1261" s="155" t="str">
        <f t="shared" si="58"/>
        <v>款</v>
      </c>
    </row>
    <row r="1262" ht="36" hidden="1" customHeight="1" spans="1:7">
      <c r="A1262" s="444">
        <v>2220401</v>
      </c>
      <c r="B1262" s="310" t="s">
        <v>1095</v>
      </c>
      <c r="C1262" s="346">
        <v>0</v>
      </c>
      <c r="D1262" s="346">
        <v>0</v>
      </c>
      <c r="E1262" s="309" t="str">
        <f t="shared" si="59"/>
        <v/>
      </c>
      <c r="F1262" s="277" t="str">
        <f t="shared" si="57"/>
        <v>否</v>
      </c>
      <c r="G1262" s="155" t="str">
        <f t="shared" si="58"/>
        <v>项</v>
      </c>
    </row>
    <row r="1263" ht="36" hidden="1" customHeight="1" spans="1:7">
      <c r="A1263" s="444">
        <v>2220402</v>
      </c>
      <c r="B1263" s="310" t="s">
        <v>1096</v>
      </c>
      <c r="C1263" s="346">
        <v>0</v>
      </c>
      <c r="D1263" s="346">
        <v>0</v>
      </c>
      <c r="E1263" s="309" t="str">
        <f t="shared" si="59"/>
        <v/>
      </c>
      <c r="F1263" s="277" t="str">
        <f t="shared" si="57"/>
        <v>否</v>
      </c>
      <c r="G1263" s="155" t="str">
        <f t="shared" si="58"/>
        <v>项</v>
      </c>
    </row>
    <row r="1264" ht="36" hidden="1" customHeight="1" spans="1:7">
      <c r="A1264" s="444">
        <v>2220403</v>
      </c>
      <c r="B1264" s="310" t="s">
        <v>1097</v>
      </c>
      <c r="C1264" s="346">
        <v>0</v>
      </c>
      <c r="D1264" s="346">
        <v>0</v>
      </c>
      <c r="E1264" s="309"/>
      <c r="F1264" s="277" t="str">
        <f t="shared" si="57"/>
        <v>否</v>
      </c>
      <c r="G1264" s="155" t="str">
        <f t="shared" si="58"/>
        <v>项</v>
      </c>
    </row>
    <row r="1265" ht="36" hidden="1" customHeight="1" spans="1:7">
      <c r="A1265" s="444">
        <v>2220404</v>
      </c>
      <c r="B1265" s="310" t="s">
        <v>1098</v>
      </c>
      <c r="C1265" s="346">
        <v>0</v>
      </c>
      <c r="D1265" s="346">
        <v>0</v>
      </c>
      <c r="E1265" s="309" t="str">
        <f t="shared" si="59"/>
        <v/>
      </c>
      <c r="F1265" s="277" t="str">
        <f t="shared" si="57"/>
        <v>否</v>
      </c>
      <c r="G1265" s="155" t="str">
        <f t="shared" si="58"/>
        <v>项</v>
      </c>
    </row>
    <row r="1266" ht="36" hidden="1" customHeight="1" spans="1:7">
      <c r="A1266" s="444">
        <v>2220499</v>
      </c>
      <c r="B1266" s="310" t="s">
        <v>1099</v>
      </c>
      <c r="C1266" s="346">
        <v>0</v>
      </c>
      <c r="D1266" s="346">
        <v>0</v>
      </c>
      <c r="E1266" s="309" t="str">
        <f t="shared" si="59"/>
        <v/>
      </c>
      <c r="F1266" s="277" t="str">
        <f t="shared" si="57"/>
        <v>否</v>
      </c>
      <c r="G1266" s="155" t="str">
        <f t="shared" si="58"/>
        <v>项</v>
      </c>
    </row>
    <row r="1267" ht="36" hidden="1" customHeight="1" spans="1:7">
      <c r="A1267" s="445">
        <v>22205</v>
      </c>
      <c r="B1267" s="302" t="s">
        <v>1100</v>
      </c>
      <c r="C1267" s="342">
        <f>SUM(C1268:C1279)</f>
        <v>0</v>
      </c>
      <c r="D1267" s="342">
        <f>SUM(D1268:D1279)</f>
        <v>0</v>
      </c>
      <c r="E1267" s="304" t="str">
        <f t="shared" si="59"/>
        <v/>
      </c>
      <c r="F1267" s="277" t="str">
        <f t="shared" si="57"/>
        <v>否</v>
      </c>
      <c r="G1267" s="155" t="str">
        <f t="shared" si="58"/>
        <v>款</v>
      </c>
    </row>
    <row r="1268" ht="36" hidden="1" customHeight="1" spans="1:7">
      <c r="A1268" s="444">
        <v>2220501</v>
      </c>
      <c r="B1268" s="310" t="s">
        <v>1101</v>
      </c>
      <c r="C1268" s="346">
        <v>0</v>
      </c>
      <c r="D1268" s="346">
        <v>0</v>
      </c>
      <c r="E1268" s="309" t="str">
        <f t="shared" si="59"/>
        <v/>
      </c>
      <c r="F1268" s="277" t="str">
        <f t="shared" si="57"/>
        <v>否</v>
      </c>
      <c r="G1268" s="155" t="str">
        <f t="shared" si="58"/>
        <v>项</v>
      </c>
    </row>
    <row r="1269" ht="36" hidden="1" customHeight="1" spans="1:7">
      <c r="A1269" s="444">
        <v>2220502</v>
      </c>
      <c r="B1269" s="310" t="s">
        <v>1102</v>
      </c>
      <c r="C1269" s="346">
        <v>0</v>
      </c>
      <c r="D1269" s="346">
        <v>0</v>
      </c>
      <c r="E1269" s="309" t="str">
        <f t="shared" si="59"/>
        <v/>
      </c>
      <c r="F1269" s="277" t="str">
        <f t="shared" si="57"/>
        <v>否</v>
      </c>
      <c r="G1269" s="155" t="str">
        <f t="shared" si="58"/>
        <v>项</v>
      </c>
    </row>
    <row r="1270" ht="36" hidden="1" customHeight="1" spans="1:7">
      <c r="A1270" s="444">
        <v>2220503</v>
      </c>
      <c r="B1270" s="310" t="s">
        <v>1103</v>
      </c>
      <c r="C1270" s="346">
        <v>0</v>
      </c>
      <c r="D1270" s="346">
        <v>0</v>
      </c>
      <c r="E1270" s="309" t="str">
        <f t="shared" si="59"/>
        <v/>
      </c>
      <c r="F1270" s="277" t="str">
        <f t="shared" si="57"/>
        <v>否</v>
      </c>
      <c r="G1270" s="155" t="str">
        <f t="shared" si="58"/>
        <v>项</v>
      </c>
    </row>
    <row r="1271" ht="36" hidden="1" customHeight="1" spans="1:7">
      <c r="A1271" s="444">
        <v>2220504</v>
      </c>
      <c r="B1271" s="310" t="s">
        <v>1104</v>
      </c>
      <c r="C1271" s="346">
        <v>0</v>
      </c>
      <c r="D1271" s="346">
        <v>0</v>
      </c>
      <c r="E1271" s="309" t="str">
        <f t="shared" si="59"/>
        <v/>
      </c>
      <c r="F1271" s="277" t="str">
        <f t="shared" si="57"/>
        <v>否</v>
      </c>
      <c r="G1271" s="155" t="str">
        <f t="shared" si="58"/>
        <v>项</v>
      </c>
    </row>
    <row r="1272" ht="36" hidden="1" customHeight="1" spans="1:7">
      <c r="A1272" s="444">
        <v>2220505</v>
      </c>
      <c r="B1272" s="310" t="s">
        <v>1105</v>
      </c>
      <c r="C1272" s="346">
        <v>0</v>
      </c>
      <c r="D1272" s="346">
        <v>0</v>
      </c>
      <c r="E1272" s="309" t="str">
        <f t="shared" si="59"/>
        <v/>
      </c>
      <c r="F1272" s="277" t="str">
        <f t="shared" si="57"/>
        <v>否</v>
      </c>
      <c r="G1272" s="155" t="str">
        <f t="shared" si="58"/>
        <v>项</v>
      </c>
    </row>
    <row r="1273" ht="36" hidden="1" customHeight="1" spans="1:7">
      <c r="A1273" s="444">
        <v>2220506</v>
      </c>
      <c r="B1273" s="310" t="s">
        <v>1106</v>
      </c>
      <c r="C1273" s="346">
        <v>0</v>
      </c>
      <c r="D1273" s="346">
        <v>0</v>
      </c>
      <c r="E1273" s="309" t="str">
        <f t="shared" si="59"/>
        <v/>
      </c>
      <c r="F1273" s="277" t="str">
        <f t="shared" si="57"/>
        <v>否</v>
      </c>
      <c r="G1273" s="155" t="str">
        <f t="shared" si="58"/>
        <v>项</v>
      </c>
    </row>
    <row r="1274" ht="36" hidden="1" customHeight="1" spans="1:7">
      <c r="A1274" s="444">
        <v>2220507</v>
      </c>
      <c r="B1274" s="310" t="s">
        <v>1107</v>
      </c>
      <c r="C1274" s="346">
        <v>0</v>
      </c>
      <c r="D1274" s="346">
        <v>0</v>
      </c>
      <c r="E1274" s="309" t="str">
        <f t="shared" si="59"/>
        <v/>
      </c>
      <c r="F1274" s="277" t="str">
        <f t="shared" si="57"/>
        <v>否</v>
      </c>
      <c r="G1274" s="155" t="str">
        <f t="shared" si="58"/>
        <v>项</v>
      </c>
    </row>
    <row r="1275" ht="36" hidden="1" customHeight="1" spans="1:7">
      <c r="A1275" s="444">
        <v>2220508</v>
      </c>
      <c r="B1275" s="310" t="s">
        <v>1108</v>
      </c>
      <c r="C1275" s="346">
        <v>0</v>
      </c>
      <c r="D1275" s="346">
        <v>0</v>
      </c>
      <c r="E1275" s="309" t="str">
        <f t="shared" si="59"/>
        <v/>
      </c>
      <c r="F1275" s="277" t="str">
        <f t="shared" si="57"/>
        <v>否</v>
      </c>
      <c r="G1275" s="155" t="str">
        <f t="shared" si="58"/>
        <v>项</v>
      </c>
    </row>
    <row r="1276" ht="36" hidden="1" customHeight="1" spans="1:7">
      <c r="A1276" s="444">
        <v>2220509</v>
      </c>
      <c r="B1276" s="310" t="s">
        <v>1109</v>
      </c>
      <c r="C1276" s="346">
        <v>0</v>
      </c>
      <c r="D1276" s="346">
        <v>0</v>
      </c>
      <c r="E1276" s="309" t="str">
        <f t="shared" si="59"/>
        <v/>
      </c>
      <c r="F1276" s="277" t="str">
        <f t="shared" si="57"/>
        <v>否</v>
      </c>
      <c r="G1276" s="155" t="str">
        <f t="shared" si="58"/>
        <v>项</v>
      </c>
    </row>
    <row r="1277" ht="36" hidden="1" customHeight="1" spans="1:7">
      <c r="A1277" s="444">
        <v>2220510</v>
      </c>
      <c r="B1277" s="310" t="s">
        <v>1110</v>
      </c>
      <c r="C1277" s="346">
        <v>0</v>
      </c>
      <c r="D1277" s="346">
        <v>0</v>
      </c>
      <c r="E1277" s="309" t="str">
        <f t="shared" si="59"/>
        <v/>
      </c>
      <c r="F1277" s="277" t="str">
        <f t="shared" si="57"/>
        <v>否</v>
      </c>
      <c r="G1277" s="155" t="str">
        <f t="shared" si="58"/>
        <v>项</v>
      </c>
    </row>
    <row r="1278" ht="36" hidden="1" customHeight="1" spans="1:7">
      <c r="A1278" s="307">
        <v>2220511</v>
      </c>
      <c r="B1278" s="310" t="s">
        <v>1111</v>
      </c>
      <c r="C1278" s="346">
        <v>0</v>
      </c>
      <c r="D1278" s="346">
        <v>0</v>
      </c>
      <c r="E1278" s="309" t="str">
        <f t="shared" si="59"/>
        <v/>
      </c>
      <c r="F1278" s="277" t="str">
        <f t="shared" si="57"/>
        <v>否</v>
      </c>
      <c r="G1278" s="155" t="str">
        <f t="shared" si="58"/>
        <v>项</v>
      </c>
    </row>
    <row r="1279" ht="36" hidden="1" customHeight="1" spans="1:7">
      <c r="A1279" s="444">
        <v>2220599</v>
      </c>
      <c r="B1279" s="310" t="s">
        <v>1112</v>
      </c>
      <c r="C1279" s="346">
        <v>0</v>
      </c>
      <c r="D1279" s="346">
        <v>0</v>
      </c>
      <c r="E1279" s="309" t="str">
        <f t="shared" si="59"/>
        <v/>
      </c>
      <c r="F1279" s="277" t="str">
        <f t="shared" si="57"/>
        <v>否</v>
      </c>
      <c r="G1279" s="155" t="str">
        <f t="shared" si="58"/>
        <v>项</v>
      </c>
    </row>
    <row r="1280" ht="36" hidden="1" customHeight="1" spans="1:7">
      <c r="A1280" s="443" t="s">
        <v>1113</v>
      </c>
      <c r="B1280" s="450" t="s">
        <v>277</v>
      </c>
      <c r="C1280" s="346">
        <v>0</v>
      </c>
      <c r="D1280" s="346">
        <v>0</v>
      </c>
      <c r="E1280" s="304" t="str">
        <f t="shared" si="59"/>
        <v/>
      </c>
      <c r="F1280" s="277" t="str">
        <f t="shared" si="57"/>
        <v>否</v>
      </c>
      <c r="G1280" s="155" t="str">
        <f t="shared" si="58"/>
        <v>项</v>
      </c>
    </row>
    <row r="1281" ht="36" customHeight="1" spans="1:7">
      <c r="A1281" s="445">
        <v>224</v>
      </c>
      <c r="B1281" s="302" t="s">
        <v>109</v>
      </c>
      <c r="C1281" s="342">
        <f>C1282+C1294+C1300+C1306+C1314+C1327+C1331+C1337</f>
        <v>1372</v>
      </c>
      <c r="D1281" s="342">
        <f>D1282+D1294+D1300+D1306+D1314+D1327+D1331+D1337</f>
        <v>1334</v>
      </c>
      <c r="E1281" s="304">
        <f t="shared" si="59"/>
        <v>-0.028</v>
      </c>
      <c r="F1281" s="277" t="str">
        <f t="shared" si="57"/>
        <v>是</v>
      </c>
      <c r="G1281" s="155" t="str">
        <f t="shared" si="58"/>
        <v>类</v>
      </c>
    </row>
    <row r="1282" ht="36" customHeight="1" spans="1:7">
      <c r="A1282" s="445">
        <v>22401</v>
      </c>
      <c r="B1282" s="302" t="s">
        <v>1114</v>
      </c>
      <c r="C1282" s="342">
        <f>SUM(C1283:C1293)</f>
        <v>433</v>
      </c>
      <c r="D1282" s="342">
        <f>SUM(D1283:D1293)</f>
        <v>429</v>
      </c>
      <c r="E1282" s="304">
        <f t="shared" si="59"/>
        <v>-0.009</v>
      </c>
      <c r="F1282" s="277" t="str">
        <f t="shared" si="57"/>
        <v>是</v>
      </c>
      <c r="G1282" s="155" t="str">
        <f t="shared" si="58"/>
        <v>款</v>
      </c>
    </row>
    <row r="1283" ht="36" customHeight="1" spans="1:7">
      <c r="A1283" s="444">
        <v>2240101</v>
      </c>
      <c r="B1283" s="310" t="s">
        <v>137</v>
      </c>
      <c r="C1283" s="346">
        <v>377</v>
      </c>
      <c r="D1283" s="346">
        <v>429</v>
      </c>
      <c r="E1283" s="309">
        <f t="shared" si="59"/>
        <v>0.138</v>
      </c>
      <c r="F1283" s="277" t="str">
        <f t="shared" si="57"/>
        <v>是</v>
      </c>
      <c r="G1283" s="155" t="str">
        <f t="shared" si="58"/>
        <v>项</v>
      </c>
    </row>
    <row r="1284" ht="36" hidden="1" customHeight="1" spans="1:7">
      <c r="A1284" s="444">
        <v>2240102</v>
      </c>
      <c r="B1284" s="310" t="s">
        <v>138</v>
      </c>
      <c r="C1284" s="346">
        <v>0</v>
      </c>
      <c r="D1284" s="346">
        <v>0</v>
      </c>
      <c r="E1284" s="309" t="str">
        <f t="shared" si="59"/>
        <v/>
      </c>
      <c r="F1284" s="277" t="str">
        <f t="shared" ref="F1284:F1347" si="60">IF(LEN(A1284)=3,"是",IF(B1284&lt;&gt;"",IF(SUM(C1284:D1284)&lt;&gt;0,"是","否"),"是"))</f>
        <v>否</v>
      </c>
      <c r="G1284" s="155" t="str">
        <f t="shared" ref="G1284:G1347" si="61">IF(LEN(A1284)=3,"类",IF(LEN(A1284)=5,"款","项"))</f>
        <v>项</v>
      </c>
    </row>
    <row r="1285" ht="36" hidden="1" customHeight="1" spans="1:7">
      <c r="A1285" s="444">
        <v>2240103</v>
      </c>
      <c r="B1285" s="310" t="s">
        <v>139</v>
      </c>
      <c r="C1285" s="346">
        <v>0</v>
      </c>
      <c r="D1285" s="346">
        <v>0</v>
      </c>
      <c r="E1285" s="309" t="str">
        <f t="shared" ref="E1285:E1348" si="62">IF(D1285&gt;0,D1285/C1285-1,IF(C1285&lt;0,-(D1285/C1285-1),""))</f>
        <v/>
      </c>
      <c r="F1285" s="277" t="str">
        <f t="shared" si="60"/>
        <v>否</v>
      </c>
      <c r="G1285" s="155" t="str">
        <f t="shared" si="61"/>
        <v>项</v>
      </c>
    </row>
    <row r="1286" ht="36" hidden="1" customHeight="1" spans="1:7">
      <c r="A1286" s="444">
        <v>2240104</v>
      </c>
      <c r="B1286" s="310" t="s">
        <v>1115</v>
      </c>
      <c r="C1286" s="346">
        <v>0</v>
      </c>
      <c r="D1286" s="346">
        <v>0</v>
      </c>
      <c r="E1286" s="309" t="str">
        <f t="shared" si="62"/>
        <v/>
      </c>
      <c r="F1286" s="277" t="str">
        <f t="shared" si="60"/>
        <v>否</v>
      </c>
      <c r="G1286" s="155" t="str">
        <f t="shared" si="61"/>
        <v>项</v>
      </c>
    </row>
    <row r="1287" ht="36" hidden="1" customHeight="1" spans="1:7">
      <c r="A1287" s="444">
        <v>2240105</v>
      </c>
      <c r="B1287" s="310" t="s">
        <v>1116</v>
      </c>
      <c r="C1287" s="346">
        <v>0</v>
      </c>
      <c r="D1287" s="346">
        <v>0</v>
      </c>
      <c r="E1287" s="309" t="str">
        <f t="shared" si="62"/>
        <v/>
      </c>
      <c r="F1287" s="277" t="str">
        <f t="shared" si="60"/>
        <v>否</v>
      </c>
      <c r="G1287" s="155" t="str">
        <f t="shared" si="61"/>
        <v>项</v>
      </c>
    </row>
    <row r="1288" ht="36" hidden="1" customHeight="1" spans="1:7">
      <c r="A1288" s="444">
        <v>2240106</v>
      </c>
      <c r="B1288" s="310" t="s">
        <v>1117</v>
      </c>
      <c r="C1288" s="346">
        <v>0</v>
      </c>
      <c r="D1288" s="346">
        <v>0</v>
      </c>
      <c r="E1288" s="309" t="str">
        <f t="shared" si="62"/>
        <v/>
      </c>
      <c r="F1288" s="277" t="str">
        <f t="shared" si="60"/>
        <v>否</v>
      </c>
      <c r="G1288" s="155" t="str">
        <f t="shared" si="61"/>
        <v>项</v>
      </c>
    </row>
    <row r="1289" ht="36" hidden="1" customHeight="1" spans="1:7">
      <c r="A1289" s="444">
        <v>2240107</v>
      </c>
      <c r="B1289" s="310" t="s">
        <v>1118</v>
      </c>
      <c r="C1289" s="346"/>
      <c r="D1289" s="346"/>
      <c r="E1289" s="309" t="str">
        <f t="shared" si="62"/>
        <v/>
      </c>
      <c r="F1289" s="277" t="str">
        <f t="shared" si="60"/>
        <v>否</v>
      </c>
      <c r="G1289" s="155" t="str">
        <f t="shared" si="61"/>
        <v>项</v>
      </c>
    </row>
    <row r="1290" ht="36" hidden="1" customHeight="1" spans="1:7">
      <c r="A1290" s="444">
        <v>2240108</v>
      </c>
      <c r="B1290" s="310" t="s">
        <v>1119</v>
      </c>
      <c r="C1290" s="346">
        <v>0</v>
      </c>
      <c r="D1290" s="346">
        <v>0</v>
      </c>
      <c r="E1290" s="309" t="str">
        <f t="shared" si="62"/>
        <v/>
      </c>
      <c r="F1290" s="277" t="str">
        <f t="shared" si="60"/>
        <v>否</v>
      </c>
      <c r="G1290" s="155" t="str">
        <f t="shared" si="61"/>
        <v>项</v>
      </c>
    </row>
    <row r="1291" ht="36" customHeight="1" spans="1:7">
      <c r="A1291" s="444">
        <v>2240109</v>
      </c>
      <c r="B1291" s="310" t="s">
        <v>1120</v>
      </c>
      <c r="C1291" s="346">
        <v>20</v>
      </c>
      <c r="D1291" s="346">
        <v>0</v>
      </c>
      <c r="E1291" s="309" t="str">
        <f t="shared" si="62"/>
        <v/>
      </c>
      <c r="F1291" s="277" t="str">
        <f t="shared" si="60"/>
        <v>是</v>
      </c>
      <c r="G1291" s="155" t="str">
        <f t="shared" si="61"/>
        <v>项</v>
      </c>
    </row>
    <row r="1292" ht="36" hidden="1" customHeight="1" spans="1:7">
      <c r="A1292" s="444">
        <v>2240150</v>
      </c>
      <c r="B1292" s="310" t="s">
        <v>146</v>
      </c>
      <c r="C1292" s="346">
        <v>0</v>
      </c>
      <c r="D1292" s="346">
        <v>0</v>
      </c>
      <c r="E1292" s="309" t="str">
        <f t="shared" si="62"/>
        <v/>
      </c>
      <c r="F1292" s="277" t="str">
        <f t="shared" si="60"/>
        <v>否</v>
      </c>
      <c r="G1292" s="155" t="str">
        <f t="shared" si="61"/>
        <v>项</v>
      </c>
    </row>
    <row r="1293" ht="36" customHeight="1" spans="1:7">
      <c r="A1293" s="444">
        <v>2240199</v>
      </c>
      <c r="B1293" s="310" t="s">
        <v>1121</v>
      </c>
      <c r="C1293" s="346">
        <v>36</v>
      </c>
      <c r="D1293" s="346">
        <v>0</v>
      </c>
      <c r="E1293" s="309"/>
      <c r="F1293" s="277" t="str">
        <f t="shared" si="60"/>
        <v>是</v>
      </c>
      <c r="G1293" s="155" t="str">
        <f t="shared" si="61"/>
        <v>项</v>
      </c>
    </row>
    <row r="1294" ht="36" customHeight="1" spans="1:7">
      <c r="A1294" s="445">
        <v>22402</v>
      </c>
      <c r="B1294" s="302" t="s">
        <v>1122</v>
      </c>
      <c r="C1294" s="342">
        <f>SUM(C1295:C1299)</f>
        <v>839</v>
      </c>
      <c r="D1294" s="342">
        <f>SUM(D1295:D1299)</f>
        <v>814</v>
      </c>
      <c r="E1294" s="304">
        <f t="shared" si="62"/>
        <v>-0.03</v>
      </c>
      <c r="F1294" s="277" t="str">
        <f t="shared" si="60"/>
        <v>是</v>
      </c>
      <c r="G1294" s="155" t="str">
        <f t="shared" si="61"/>
        <v>款</v>
      </c>
    </row>
    <row r="1295" ht="36" customHeight="1" spans="1:7">
      <c r="A1295" s="444">
        <v>2240201</v>
      </c>
      <c r="B1295" s="310" t="s">
        <v>137</v>
      </c>
      <c r="C1295" s="346">
        <v>839</v>
      </c>
      <c r="D1295" s="346">
        <v>814</v>
      </c>
      <c r="E1295" s="309">
        <f t="shared" si="62"/>
        <v>-0.03</v>
      </c>
      <c r="F1295" s="277" t="str">
        <f t="shared" si="60"/>
        <v>是</v>
      </c>
      <c r="G1295" s="155" t="str">
        <f t="shared" si="61"/>
        <v>项</v>
      </c>
    </row>
    <row r="1296" ht="36" hidden="1" customHeight="1" spans="1:7">
      <c r="A1296" s="444">
        <v>2240202</v>
      </c>
      <c r="B1296" s="310" t="s">
        <v>138</v>
      </c>
      <c r="C1296" s="346">
        <v>0</v>
      </c>
      <c r="D1296" s="346">
        <v>0</v>
      </c>
      <c r="E1296" s="309" t="str">
        <f t="shared" si="62"/>
        <v/>
      </c>
      <c r="F1296" s="277" t="str">
        <f t="shared" si="60"/>
        <v>否</v>
      </c>
      <c r="G1296" s="155" t="str">
        <f t="shared" si="61"/>
        <v>项</v>
      </c>
    </row>
    <row r="1297" ht="36" hidden="1" customHeight="1" spans="1:7">
      <c r="A1297" s="444">
        <v>2240203</v>
      </c>
      <c r="B1297" s="310" t="s">
        <v>139</v>
      </c>
      <c r="C1297" s="346">
        <v>0</v>
      </c>
      <c r="D1297" s="346">
        <v>0</v>
      </c>
      <c r="E1297" s="309" t="str">
        <f t="shared" si="62"/>
        <v/>
      </c>
      <c r="F1297" s="277" t="str">
        <f t="shared" si="60"/>
        <v>否</v>
      </c>
      <c r="G1297" s="155" t="str">
        <f t="shared" si="61"/>
        <v>项</v>
      </c>
    </row>
    <row r="1298" ht="36" hidden="1" customHeight="1" spans="1:7">
      <c r="A1298" s="444">
        <v>2240204</v>
      </c>
      <c r="B1298" s="310" t="s">
        <v>1123</v>
      </c>
      <c r="C1298" s="346">
        <v>0</v>
      </c>
      <c r="D1298" s="346">
        <v>0</v>
      </c>
      <c r="E1298" s="309" t="str">
        <f t="shared" si="62"/>
        <v/>
      </c>
      <c r="F1298" s="277" t="str">
        <f t="shared" si="60"/>
        <v>否</v>
      </c>
      <c r="G1298" s="155" t="str">
        <f t="shared" si="61"/>
        <v>项</v>
      </c>
    </row>
    <row r="1299" ht="36" hidden="1" customHeight="1" spans="1:7">
      <c r="A1299" s="444">
        <v>2240299</v>
      </c>
      <c r="B1299" s="310" t="s">
        <v>1124</v>
      </c>
      <c r="C1299" s="346">
        <v>0</v>
      </c>
      <c r="D1299" s="346">
        <v>0</v>
      </c>
      <c r="E1299" s="309" t="str">
        <f t="shared" si="62"/>
        <v/>
      </c>
      <c r="F1299" s="277" t="str">
        <f t="shared" si="60"/>
        <v>否</v>
      </c>
      <c r="G1299" s="155" t="str">
        <f t="shared" si="61"/>
        <v>项</v>
      </c>
    </row>
    <row r="1300" ht="36" hidden="1" customHeight="1" spans="1:7">
      <c r="A1300" s="445">
        <v>22403</v>
      </c>
      <c r="B1300" s="302" t="s">
        <v>1125</v>
      </c>
      <c r="C1300" s="342">
        <f>SUM(C1301:C1305)</f>
        <v>0</v>
      </c>
      <c r="D1300" s="342">
        <f>SUM(D1301:D1305)</f>
        <v>0</v>
      </c>
      <c r="E1300" s="304" t="str">
        <f t="shared" si="62"/>
        <v/>
      </c>
      <c r="F1300" s="277" t="str">
        <f t="shared" si="60"/>
        <v>否</v>
      </c>
      <c r="G1300" s="155" t="str">
        <f t="shared" si="61"/>
        <v>款</v>
      </c>
    </row>
    <row r="1301" ht="36" hidden="1" customHeight="1" spans="1:7">
      <c r="A1301" s="444">
        <v>2240301</v>
      </c>
      <c r="B1301" s="310" t="s">
        <v>137</v>
      </c>
      <c r="C1301" s="346"/>
      <c r="D1301" s="346"/>
      <c r="E1301" s="309" t="str">
        <f t="shared" si="62"/>
        <v/>
      </c>
      <c r="F1301" s="277" t="str">
        <f t="shared" si="60"/>
        <v>否</v>
      </c>
      <c r="G1301" s="155" t="str">
        <f t="shared" si="61"/>
        <v>项</v>
      </c>
    </row>
    <row r="1302" ht="36" hidden="1" customHeight="1" spans="1:7">
      <c r="A1302" s="444">
        <v>2240302</v>
      </c>
      <c r="B1302" s="310" t="s">
        <v>138</v>
      </c>
      <c r="C1302" s="346"/>
      <c r="D1302" s="346"/>
      <c r="E1302" s="309" t="str">
        <f t="shared" si="62"/>
        <v/>
      </c>
      <c r="F1302" s="277" t="str">
        <f t="shared" si="60"/>
        <v>否</v>
      </c>
      <c r="G1302" s="155" t="str">
        <f t="shared" si="61"/>
        <v>项</v>
      </c>
    </row>
    <row r="1303" ht="36" hidden="1" customHeight="1" spans="1:7">
      <c r="A1303" s="444">
        <v>2240303</v>
      </c>
      <c r="B1303" s="310" t="s">
        <v>139</v>
      </c>
      <c r="C1303" s="346"/>
      <c r="D1303" s="346"/>
      <c r="E1303" s="309" t="str">
        <f t="shared" si="62"/>
        <v/>
      </c>
      <c r="F1303" s="277" t="str">
        <f t="shared" si="60"/>
        <v>否</v>
      </c>
      <c r="G1303" s="155" t="str">
        <f t="shared" si="61"/>
        <v>项</v>
      </c>
    </row>
    <row r="1304" ht="36" hidden="1" customHeight="1" spans="1:7">
      <c r="A1304" s="444">
        <v>2240304</v>
      </c>
      <c r="B1304" s="310" t="s">
        <v>1126</v>
      </c>
      <c r="C1304" s="346"/>
      <c r="D1304" s="346"/>
      <c r="E1304" s="309" t="str">
        <f t="shared" si="62"/>
        <v/>
      </c>
      <c r="F1304" s="277" t="str">
        <f t="shared" si="60"/>
        <v>否</v>
      </c>
      <c r="G1304" s="155" t="str">
        <f t="shared" si="61"/>
        <v>项</v>
      </c>
    </row>
    <row r="1305" ht="36" hidden="1" customHeight="1" spans="1:7">
      <c r="A1305" s="444">
        <v>2240399</v>
      </c>
      <c r="B1305" s="310" t="s">
        <v>1127</v>
      </c>
      <c r="C1305" s="346"/>
      <c r="D1305" s="346"/>
      <c r="E1305" s="309" t="str">
        <f t="shared" si="62"/>
        <v/>
      </c>
      <c r="F1305" s="277" t="str">
        <f t="shared" si="60"/>
        <v>否</v>
      </c>
      <c r="G1305" s="155" t="str">
        <f t="shared" si="61"/>
        <v>项</v>
      </c>
    </row>
    <row r="1306" ht="36" hidden="1" customHeight="1" spans="1:7">
      <c r="A1306" s="445">
        <v>22404</v>
      </c>
      <c r="B1306" s="302" t="s">
        <v>1128</v>
      </c>
      <c r="C1306" s="342">
        <f>SUM(C1307:C1313)</f>
        <v>0</v>
      </c>
      <c r="D1306" s="342">
        <f>SUM(D1307:D1313)</f>
        <v>0</v>
      </c>
      <c r="E1306" s="304" t="str">
        <f t="shared" si="62"/>
        <v/>
      </c>
      <c r="F1306" s="277" t="str">
        <f t="shared" si="60"/>
        <v>否</v>
      </c>
      <c r="G1306" s="155" t="str">
        <f t="shared" si="61"/>
        <v>款</v>
      </c>
    </row>
    <row r="1307" ht="36" hidden="1" customHeight="1" spans="1:7">
      <c r="A1307" s="444">
        <v>2240401</v>
      </c>
      <c r="B1307" s="310" t="s">
        <v>137</v>
      </c>
      <c r="C1307" s="346">
        <v>0</v>
      </c>
      <c r="D1307" s="346">
        <v>0</v>
      </c>
      <c r="E1307" s="309" t="str">
        <f t="shared" si="62"/>
        <v/>
      </c>
      <c r="F1307" s="277" t="str">
        <f t="shared" si="60"/>
        <v>否</v>
      </c>
      <c r="G1307" s="155" t="str">
        <f t="shared" si="61"/>
        <v>项</v>
      </c>
    </row>
    <row r="1308" ht="36" hidden="1" customHeight="1" spans="1:7">
      <c r="A1308" s="444">
        <v>2240402</v>
      </c>
      <c r="B1308" s="310" t="s">
        <v>138</v>
      </c>
      <c r="C1308" s="346">
        <v>0</v>
      </c>
      <c r="D1308" s="346">
        <v>0</v>
      </c>
      <c r="E1308" s="309" t="str">
        <f t="shared" si="62"/>
        <v/>
      </c>
      <c r="F1308" s="277" t="str">
        <f t="shared" si="60"/>
        <v>否</v>
      </c>
      <c r="G1308" s="155" t="str">
        <f t="shared" si="61"/>
        <v>项</v>
      </c>
    </row>
    <row r="1309" ht="36" hidden="1" customHeight="1" spans="1:7">
      <c r="A1309" s="444">
        <v>2240403</v>
      </c>
      <c r="B1309" s="310" t="s">
        <v>139</v>
      </c>
      <c r="C1309" s="346">
        <v>0</v>
      </c>
      <c r="D1309" s="346">
        <v>0</v>
      </c>
      <c r="E1309" s="309" t="str">
        <f t="shared" si="62"/>
        <v/>
      </c>
      <c r="F1309" s="277" t="str">
        <f t="shared" si="60"/>
        <v>否</v>
      </c>
      <c r="G1309" s="155" t="str">
        <f t="shared" si="61"/>
        <v>项</v>
      </c>
    </row>
    <row r="1310" ht="36" hidden="1" customHeight="1" spans="1:7">
      <c r="A1310" s="444">
        <v>2240404</v>
      </c>
      <c r="B1310" s="310" t="s">
        <v>1129</v>
      </c>
      <c r="C1310" s="346">
        <v>0</v>
      </c>
      <c r="D1310" s="346">
        <v>0</v>
      </c>
      <c r="E1310" s="309" t="str">
        <f t="shared" si="62"/>
        <v/>
      </c>
      <c r="F1310" s="277" t="str">
        <f t="shared" si="60"/>
        <v>否</v>
      </c>
      <c r="G1310" s="155" t="str">
        <f t="shared" si="61"/>
        <v>项</v>
      </c>
    </row>
    <row r="1311" ht="36" hidden="1" customHeight="1" spans="1:7">
      <c r="A1311" s="444">
        <v>2240405</v>
      </c>
      <c r="B1311" s="310" t="s">
        <v>1130</v>
      </c>
      <c r="C1311" s="346">
        <v>0</v>
      </c>
      <c r="D1311" s="346">
        <v>0</v>
      </c>
      <c r="E1311" s="309" t="str">
        <f t="shared" si="62"/>
        <v/>
      </c>
      <c r="F1311" s="277" t="str">
        <f t="shared" si="60"/>
        <v>否</v>
      </c>
      <c r="G1311" s="155" t="str">
        <f t="shared" si="61"/>
        <v>项</v>
      </c>
    </row>
    <row r="1312" ht="36" hidden="1" customHeight="1" spans="1:7">
      <c r="A1312" s="444">
        <v>2240450</v>
      </c>
      <c r="B1312" s="310" t="s">
        <v>146</v>
      </c>
      <c r="C1312" s="346">
        <v>0</v>
      </c>
      <c r="D1312" s="346">
        <v>0</v>
      </c>
      <c r="E1312" s="309" t="str">
        <f t="shared" si="62"/>
        <v/>
      </c>
      <c r="F1312" s="277" t="str">
        <f t="shared" si="60"/>
        <v>否</v>
      </c>
      <c r="G1312" s="155" t="str">
        <f t="shared" si="61"/>
        <v>项</v>
      </c>
    </row>
    <row r="1313" ht="36" hidden="1" customHeight="1" spans="1:7">
      <c r="A1313" s="444">
        <v>2240499</v>
      </c>
      <c r="B1313" s="310" t="s">
        <v>1131</v>
      </c>
      <c r="C1313" s="346">
        <v>0</v>
      </c>
      <c r="D1313" s="346">
        <v>0</v>
      </c>
      <c r="E1313" s="309" t="str">
        <f t="shared" si="62"/>
        <v/>
      </c>
      <c r="F1313" s="277" t="str">
        <f t="shared" si="60"/>
        <v>否</v>
      </c>
      <c r="G1313" s="155" t="str">
        <f t="shared" si="61"/>
        <v>项</v>
      </c>
    </row>
    <row r="1314" ht="36" customHeight="1" spans="1:7">
      <c r="A1314" s="445">
        <v>22405</v>
      </c>
      <c r="B1314" s="302" t="s">
        <v>1132</v>
      </c>
      <c r="C1314" s="342">
        <f>SUM(C1315:C1326)</f>
        <v>100</v>
      </c>
      <c r="D1314" s="342">
        <f>SUM(D1315:D1326)</f>
        <v>91</v>
      </c>
      <c r="E1314" s="304">
        <f t="shared" si="62"/>
        <v>-0.09</v>
      </c>
      <c r="F1314" s="277" t="str">
        <f t="shared" si="60"/>
        <v>是</v>
      </c>
      <c r="G1314" s="155" t="str">
        <f t="shared" si="61"/>
        <v>款</v>
      </c>
    </row>
    <row r="1315" ht="36" hidden="1" customHeight="1" spans="1:7">
      <c r="A1315" s="444">
        <v>2240501</v>
      </c>
      <c r="B1315" s="310" t="s">
        <v>137</v>
      </c>
      <c r="C1315" s="346">
        <v>0</v>
      </c>
      <c r="D1315" s="346">
        <v>0</v>
      </c>
      <c r="E1315" s="309" t="str">
        <f t="shared" si="62"/>
        <v/>
      </c>
      <c r="F1315" s="277" t="str">
        <f t="shared" si="60"/>
        <v>否</v>
      </c>
      <c r="G1315" s="155" t="str">
        <f t="shared" si="61"/>
        <v>项</v>
      </c>
    </row>
    <row r="1316" ht="36" hidden="1" customHeight="1" spans="1:7">
      <c r="A1316" s="444">
        <v>2240502</v>
      </c>
      <c r="B1316" s="310" t="s">
        <v>138</v>
      </c>
      <c r="C1316" s="346">
        <v>0</v>
      </c>
      <c r="D1316" s="346">
        <v>0</v>
      </c>
      <c r="E1316" s="309" t="str">
        <f t="shared" si="62"/>
        <v/>
      </c>
      <c r="F1316" s="277" t="str">
        <f t="shared" si="60"/>
        <v>否</v>
      </c>
      <c r="G1316" s="155" t="str">
        <f t="shared" si="61"/>
        <v>项</v>
      </c>
    </row>
    <row r="1317" ht="36" hidden="1" customHeight="1" spans="1:7">
      <c r="A1317" s="444">
        <v>2240503</v>
      </c>
      <c r="B1317" s="310" t="s">
        <v>139</v>
      </c>
      <c r="C1317" s="346">
        <v>0</v>
      </c>
      <c r="D1317" s="346">
        <v>0</v>
      </c>
      <c r="E1317" s="309" t="str">
        <f t="shared" si="62"/>
        <v/>
      </c>
      <c r="F1317" s="277" t="str">
        <f t="shared" si="60"/>
        <v>否</v>
      </c>
      <c r="G1317" s="155" t="str">
        <f t="shared" si="61"/>
        <v>项</v>
      </c>
    </row>
    <row r="1318" ht="36" hidden="1" customHeight="1" spans="1:7">
      <c r="A1318" s="444">
        <v>2240504</v>
      </c>
      <c r="B1318" s="310" t="s">
        <v>1133</v>
      </c>
      <c r="C1318" s="346">
        <v>0</v>
      </c>
      <c r="D1318" s="346">
        <v>0</v>
      </c>
      <c r="E1318" s="309" t="str">
        <f t="shared" si="62"/>
        <v/>
      </c>
      <c r="F1318" s="277" t="str">
        <f t="shared" si="60"/>
        <v>否</v>
      </c>
      <c r="G1318" s="155" t="str">
        <f t="shared" si="61"/>
        <v>项</v>
      </c>
    </row>
    <row r="1319" ht="36" customHeight="1" spans="1:7">
      <c r="A1319" s="444">
        <v>2240505</v>
      </c>
      <c r="B1319" s="310" t="s">
        <v>1134</v>
      </c>
      <c r="C1319" s="346">
        <v>6</v>
      </c>
      <c r="D1319" s="346">
        <v>0</v>
      </c>
      <c r="E1319" s="309" t="str">
        <f t="shared" si="62"/>
        <v/>
      </c>
      <c r="F1319" s="277" t="str">
        <f t="shared" si="60"/>
        <v>是</v>
      </c>
      <c r="G1319" s="155" t="str">
        <f t="shared" si="61"/>
        <v>项</v>
      </c>
    </row>
    <row r="1320" ht="36" customHeight="1" spans="1:7">
      <c r="A1320" s="444">
        <v>2240506</v>
      </c>
      <c r="B1320" s="310" t="s">
        <v>1135</v>
      </c>
      <c r="C1320" s="346">
        <v>13</v>
      </c>
      <c r="D1320" s="346">
        <v>0</v>
      </c>
      <c r="E1320" s="309" t="str">
        <f t="shared" si="62"/>
        <v/>
      </c>
      <c r="F1320" s="277" t="str">
        <f t="shared" si="60"/>
        <v>是</v>
      </c>
      <c r="G1320" s="155" t="str">
        <f t="shared" si="61"/>
        <v>项</v>
      </c>
    </row>
    <row r="1321" ht="36" hidden="1" customHeight="1" spans="1:7">
      <c r="A1321" s="444">
        <v>2240507</v>
      </c>
      <c r="B1321" s="310" t="s">
        <v>1136</v>
      </c>
      <c r="C1321" s="346">
        <v>0</v>
      </c>
      <c r="D1321" s="346">
        <v>0</v>
      </c>
      <c r="E1321" s="309" t="str">
        <f t="shared" si="62"/>
        <v/>
      </c>
      <c r="F1321" s="277" t="str">
        <f t="shared" si="60"/>
        <v>否</v>
      </c>
      <c r="G1321" s="155" t="str">
        <f t="shared" si="61"/>
        <v>项</v>
      </c>
    </row>
    <row r="1322" ht="36" hidden="1" customHeight="1" spans="1:7">
      <c r="A1322" s="444">
        <v>2240508</v>
      </c>
      <c r="B1322" s="310" t="s">
        <v>1137</v>
      </c>
      <c r="C1322" s="346">
        <v>0</v>
      </c>
      <c r="D1322" s="346">
        <v>0</v>
      </c>
      <c r="E1322" s="309" t="str">
        <f t="shared" si="62"/>
        <v/>
      </c>
      <c r="F1322" s="277" t="str">
        <f t="shared" si="60"/>
        <v>否</v>
      </c>
      <c r="G1322" s="155" t="str">
        <f t="shared" si="61"/>
        <v>项</v>
      </c>
    </row>
    <row r="1323" ht="36" hidden="1" customHeight="1" spans="1:7">
      <c r="A1323" s="444">
        <v>2240509</v>
      </c>
      <c r="B1323" s="310" t="s">
        <v>1138</v>
      </c>
      <c r="C1323" s="346">
        <v>0</v>
      </c>
      <c r="D1323" s="346">
        <v>0</v>
      </c>
      <c r="E1323" s="309" t="str">
        <f t="shared" si="62"/>
        <v/>
      </c>
      <c r="F1323" s="277" t="str">
        <f t="shared" si="60"/>
        <v>否</v>
      </c>
      <c r="G1323" s="155" t="str">
        <f t="shared" si="61"/>
        <v>项</v>
      </c>
    </row>
    <row r="1324" ht="36" hidden="1" customHeight="1" spans="1:7">
      <c r="A1324" s="444">
        <v>2240510</v>
      </c>
      <c r="B1324" s="310" t="s">
        <v>1139</v>
      </c>
      <c r="C1324" s="346">
        <v>0</v>
      </c>
      <c r="D1324" s="346">
        <v>0</v>
      </c>
      <c r="E1324" s="309" t="str">
        <f t="shared" si="62"/>
        <v/>
      </c>
      <c r="F1324" s="277" t="str">
        <f t="shared" si="60"/>
        <v>否</v>
      </c>
      <c r="G1324" s="155" t="str">
        <f t="shared" si="61"/>
        <v>项</v>
      </c>
    </row>
    <row r="1325" ht="36" customHeight="1" spans="1:7">
      <c r="A1325" s="444">
        <v>2240550</v>
      </c>
      <c r="B1325" s="310" t="s">
        <v>1140</v>
      </c>
      <c r="C1325" s="346">
        <v>81</v>
      </c>
      <c r="D1325" s="346">
        <v>91</v>
      </c>
      <c r="E1325" s="309">
        <f t="shared" si="62"/>
        <v>0.123</v>
      </c>
      <c r="F1325" s="277" t="str">
        <f t="shared" si="60"/>
        <v>是</v>
      </c>
      <c r="G1325" s="155" t="str">
        <f t="shared" si="61"/>
        <v>项</v>
      </c>
    </row>
    <row r="1326" ht="36" hidden="1" customHeight="1" spans="1:7">
      <c r="A1326" s="444">
        <v>2240599</v>
      </c>
      <c r="B1326" s="310" t="s">
        <v>1141</v>
      </c>
      <c r="C1326" s="346">
        <v>0</v>
      </c>
      <c r="D1326" s="346">
        <v>0</v>
      </c>
      <c r="E1326" s="309" t="str">
        <f t="shared" si="62"/>
        <v/>
      </c>
      <c r="F1326" s="277" t="str">
        <f t="shared" si="60"/>
        <v>否</v>
      </c>
      <c r="G1326" s="155" t="str">
        <f t="shared" si="61"/>
        <v>项</v>
      </c>
    </row>
    <row r="1327" ht="36" hidden="1" customHeight="1" spans="1:7">
      <c r="A1327" s="445">
        <v>22406</v>
      </c>
      <c r="B1327" s="302" t="s">
        <v>1142</v>
      </c>
      <c r="C1327" s="342">
        <f>SUM(C1328:C1330)</f>
        <v>0</v>
      </c>
      <c r="D1327" s="342">
        <f>SUM(D1328:D1330)</f>
        <v>0</v>
      </c>
      <c r="E1327" s="304" t="str">
        <f t="shared" si="62"/>
        <v/>
      </c>
      <c r="F1327" s="277" t="str">
        <f t="shared" si="60"/>
        <v>否</v>
      </c>
      <c r="G1327" s="155" t="str">
        <f t="shared" si="61"/>
        <v>款</v>
      </c>
    </row>
    <row r="1328" ht="36" hidden="1" customHeight="1" spans="1:7">
      <c r="A1328" s="444">
        <v>2240601</v>
      </c>
      <c r="B1328" s="310" t="s">
        <v>1143</v>
      </c>
      <c r="C1328" s="346">
        <v>0</v>
      </c>
      <c r="D1328" s="346">
        <v>0</v>
      </c>
      <c r="E1328" s="309" t="str">
        <f t="shared" si="62"/>
        <v/>
      </c>
      <c r="F1328" s="277" t="str">
        <f t="shared" si="60"/>
        <v>否</v>
      </c>
      <c r="G1328" s="155" t="str">
        <f t="shared" si="61"/>
        <v>项</v>
      </c>
    </row>
    <row r="1329" ht="36" hidden="1" customHeight="1" spans="1:7">
      <c r="A1329" s="444">
        <v>2240602</v>
      </c>
      <c r="B1329" s="310" t="s">
        <v>1144</v>
      </c>
      <c r="C1329" s="346">
        <v>0</v>
      </c>
      <c r="D1329" s="346">
        <v>0</v>
      </c>
      <c r="E1329" s="309"/>
      <c r="F1329" s="277" t="str">
        <f t="shared" si="60"/>
        <v>否</v>
      </c>
      <c r="G1329" s="155" t="str">
        <f t="shared" si="61"/>
        <v>项</v>
      </c>
    </row>
    <row r="1330" ht="36" hidden="1" customHeight="1" spans="1:7">
      <c r="A1330" s="444">
        <v>2240699</v>
      </c>
      <c r="B1330" s="310" t="s">
        <v>1145</v>
      </c>
      <c r="C1330" s="346">
        <v>0</v>
      </c>
      <c r="D1330" s="346">
        <v>0</v>
      </c>
      <c r="E1330" s="309"/>
      <c r="F1330" s="277" t="str">
        <f t="shared" si="60"/>
        <v>否</v>
      </c>
      <c r="G1330" s="155" t="str">
        <f t="shared" si="61"/>
        <v>项</v>
      </c>
    </row>
    <row r="1331" ht="36" hidden="1" customHeight="1" spans="1:7">
      <c r="A1331" s="445">
        <v>22407</v>
      </c>
      <c r="B1331" s="302" t="s">
        <v>1146</v>
      </c>
      <c r="C1331" s="342">
        <f>SUM(C1332:C1336)</f>
        <v>0</v>
      </c>
      <c r="D1331" s="342">
        <v>0</v>
      </c>
      <c r="E1331" s="304" t="str">
        <f t="shared" si="62"/>
        <v/>
      </c>
      <c r="F1331" s="277" t="str">
        <f t="shared" si="60"/>
        <v>否</v>
      </c>
      <c r="G1331" s="155" t="str">
        <f t="shared" si="61"/>
        <v>款</v>
      </c>
    </row>
    <row r="1332" ht="36" hidden="1" customHeight="1" spans="1:7">
      <c r="A1332" s="444">
        <v>2240701</v>
      </c>
      <c r="B1332" s="310" t="s">
        <v>1147</v>
      </c>
      <c r="C1332" s="346"/>
      <c r="D1332" s="346"/>
      <c r="E1332" s="304" t="str">
        <f t="shared" si="62"/>
        <v/>
      </c>
      <c r="F1332" s="277" t="str">
        <f t="shared" si="60"/>
        <v>否</v>
      </c>
      <c r="G1332" s="155" t="str">
        <f t="shared" si="61"/>
        <v>项</v>
      </c>
    </row>
    <row r="1333" ht="36" hidden="1" customHeight="1" spans="1:7">
      <c r="A1333" s="444">
        <v>2240702</v>
      </c>
      <c r="B1333" s="310" t="s">
        <v>1148</v>
      </c>
      <c r="C1333" s="346"/>
      <c r="D1333" s="346"/>
      <c r="E1333" s="304" t="str">
        <f t="shared" si="62"/>
        <v/>
      </c>
      <c r="F1333" s="277" t="str">
        <f t="shared" si="60"/>
        <v>否</v>
      </c>
      <c r="G1333" s="155" t="str">
        <f t="shared" si="61"/>
        <v>项</v>
      </c>
    </row>
    <row r="1334" ht="36" hidden="1" customHeight="1" spans="1:7">
      <c r="A1334" s="444">
        <v>2240703</v>
      </c>
      <c r="B1334" s="310" t="s">
        <v>1149</v>
      </c>
      <c r="C1334" s="346">
        <v>0</v>
      </c>
      <c r="D1334" s="346">
        <v>0</v>
      </c>
      <c r="E1334" s="304" t="str">
        <f t="shared" si="62"/>
        <v/>
      </c>
      <c r="F1334" s="277" t="str">
        <f t="shared" si="60"/>
        <v>否</v>
      </c>
      <c r="G1334" s="155" t="str">
        <f t="shared" si="61"/>
        <v>项</v>
      </c>
    </row>
    <row r="1335" ht="36" hidden="1" customHeight="1" spans="1:7">
      <c r="A1335" s="444">
        <v>2240704</v>
      </c>
      <c r="B1335" s="310" t="s">
        <v>1150</v>
      </c>
      <c r="C1335" s="346">
        <v>0</v>
      </c>
      <c r="D1335" s="346">
        <v>0</v>
      </c>
      <c r="E1335" s="304" t="str">
        <f t="shared" si="62"/>
        <v/>
      </c>
      <c r="F1335" s="277" t="str">
        <f t="shared" si="60"/>
        <v>否</v>
      </c>
      <c r="G1335" s="155" t="str">
        <f t="shared" si="61"/>
        <v>项</v>
      </c>
    </row>
    <row r="1336" ht="36" hidden="1" customHeight="1" spans="1:7">
      <c r="A1336" s="444">
        <v>2240799</v>
      </c>
      <c r="B1336" s="310" t="s">
        <v>1151</v>
      </c>
      <c r="C1336" s="346">
        <v>0</v>
      </c>
      <c r="D1336" s="346">
        <v>0</v>
      </c>
      <c r="E1336" s="304" t="str">
        <f t="shared" si="62"/>
        <v/>
      </c>
      <c r="F1336" s="277" t="str">
        <f t="shared" si="60"/>
        <v>否</v>
      </c>
      <c r="G1336" s="155" t="str">
        <f t="shared" si="61"/>
        <v>项</v>
      </c>
    </row>
    <row r="1337" ht="36" hidden="1" customHeight="1" spans="1:7">
      <c r="A1337" s="445">
        <v>22499</v>
      </c>
      <c r="B1337" s="302" t="s">
        <v>1152</v>
      </c>
      <c r="C1337" s="342">
        <f>C1338</f>
        <v>0</v>
      </c>
      <c r="D1337" s="342"/>
      <c r="E1337" s="304" t="str">
        <f t="shared" si="62"/>
        <v/>
      </c>
      <c r="F1337" s="277" t="str">
        <f t="shared" si="60"/>
        <v>否</v>
      </c>
      <c r="G1337" s="155" t="str">
        <f t="shared" si="61"/>
        <v>款</v>
      </c>
    </row>
    <row r="1338" ht="36" hidden="1" customHeight="1" spans="1:7">
      <c r="A1338" s="452">
        <v>2249999</v>
      </c>
      <c r="B1338" s="310" t="s">
        <v>1153</v>
      </c>
      <c r="C1338" s="346">
        <v>0</v>
      </c>
      <c r="D1338" s="346">
        <v>0</v>
      </c>
      <c r="E1338" s="304" t="str">
        <f t="shared" si="62"/>
        <v/>
      </c>
      <c r="F1338" s="277" t="str">
        <f t="shared" si="60"/>
        <v>否</v>
      </c>
      <c r="G1338" s="155" t="str">
        <f t="shared" si="61"/>
        <v>项</v>
      </c>
    </row>
    <row r="1339" ht="36" hidden="1" customHeight="1" spans="1:7">
      <c r="A1339" s="313" t="s">
        <v>1154</v>
      </c>
      <c r="B1339" s="450" t="s">
        <v>277</v>
      </c>
      <c r="C1339" s="346">
        <v>0</v>
      </c>
      <c r="D1339" s="346">
        <v>0</v>
      </c>
      <c r="E1339" s="304" t="str">
        <f t="shared" si="62"/>
        <v/>
      </c>
      <c r="F1339" s="277" t="str">
        <f t="shared" si="60"/>
        <v>否</v>
      </c>
      <c r="G1339" s="155" t="str">
        <f t="shared" si="61"/>
        <v>项</v>
      </c>
    </row>
    <row r="1340" ht="36" customHeight="1" spans="1:7">
      <c r="A1340" s="445">
        <v>227</v>
      </c>
      <c r="B1340" s="302" t="s">
        <v>111</v>
      </c>
      <c r="C1340" s="342">
        <v>2000</v>
      </c>
      <c r="D1340" s="342">
        <v>2000</v>
      </c>
      <c r="E1340" s="304">
        <f t="shared" si="62"/>
        <v>0</v>
      </c>
      <c r="F1340" s="277" t="str">
        <f t="shared" si="60"/>
        <v>是</v>
      </c>
      <c r="G1340" s="155" t="str">
        <f t="shared" si="61"/>
        <v>类</v>
      </c>
    </row>
    <row r="1341" ht="36" customHeight="1" spans="1:7">
      <c r="A1341" s="445">
        <v>232</v>
      </c>
      <c r="B1341" s="302" t="s">
        <v>113</v>
      </c>
      <c r="C1341" s="342">
        <f>C1342</f>
        <v>3347</v>
      </c>
      <c r="D1341" s="342">
        <f>D1342</f>
        <v>3999</v>
      </c>
      <c r="E1341" s="304">
        <f t="shared" si="62"/>
        <v>0.195</v>
      </c>
      <c r="F1341" s="277" t="str">
        <f t="shared" si="60"/>
        <v>是</v>
      </c>
      <c r="G1341" s="155" t="str">
        <f t="shared" si="61"/>
        <v>类</v>
      </c>
    </row>
    <row r="1342" ht="36" customHeight="1" spans="1:7">
      <c r="A1342" s="445">
        <v>23203</v>
      </c>
      <c r="B1342" s="302" t="s">
        <v>1155</v>
      </c>
      <c r="C1342" s="342">
        <f>SUM(C1343:C1346)</f>
        <v>3347</v>
      </c>
      <c r="D1342" s="342">
        <f>SUM(D1343:D1346)</f>
        <v>3999</v>
      </c>
      <c r="E1342" s="304">
        <f t="shared" si="62"/>
        <v>0.195</v>
      </c>
      <c r="F1342" s="277" t="str">
        <f t="shared" si="60"/>
        <v>是</v>
      </c>
      <c r="G1342" s="155" t="str">
        <f t="shared" si="61"/>
        <v>款</v>
      </c>
    </row>
    <row r="1343" ht="36" customHeight="1" spans="1:7">
      <c r="A1343" s="444">
        <v>2320301</v>
      </c>
      <c r="B1343" s="310" t="s">
        <v>1156</v>
      </c>
      <c r="C1343" s="346">
        <v>3347</v>
      </c>
      <c r="D1343" s="346">
        <v>3999</v>
      </c>
      <c r="E1343" s="309">
        <f t="shared" si="62"/>
        <v>0.195</v>
      </c>
      <c r="F1343" s="277" t="str">
        <f t="shared" si="60"/>
        <v>是</v>
      </c>
      <c r="G1343" s="155" t="str">
        <f t="shared" si="61"/>
        <v>项</v>
      </c>
    </row>
    <row r="1344" ht="36" hidden="1" customHeight="1" spans="1:7">
      <c r="A1344" s="444">
        <v>2320302</v>
      </c>
      <c r="B1344" s="310" t="s">
        <v>1157</v>
      </c>
      <c r="C1344" s="346">
        <v>0</v>
      </c>
      <c r="D1344" s="346">
        <v>0</v>
      </c>
      <c r="E1344" s="309" t="str">
        <f t="shared" si="62"/>
        <v/>
      </c>
      <c r="F1344" s="277" t="str">
        <f t="shared" si="60"/>
        <v>否</v>
      </c>
      <c r="G1344" s="155" t="str">
        <f t="shared" si="61"/>
        <v>项</v>
      </c>
    </row>
    <row r="1345" ht="36" hidden="1" customHeight="1" spans="1:7">
      <c r="A1345" s="444">
        <v>2320303</v>
      </c>
      <c r="B1345" s="310" t="s">
        <v>1158</v>
      </c>
      <c r="C1345" s="346">
        <v>0</v>
      </c>
      <c r="D1345" s="346">
        <v>0</v>
      </c>
      <c r="E1345" s="309" t="str">
        <f t="shared" si="62"/>
        <v/>
      </c>
      <c r="F1345" s="277" t="str">
        <f t="shared" si="60"/>
        <v>否</v>
      </c>
      <c r="G1345" s="155" t="str">
        <f t="shared" si="61"/>
        <v>项</v>
      </c>
    </row>
    <row r="1346" ht="36" hidden="1" customHeight="1" spans="1:7">
      <c r="A1346" s="448">
        <v>2320399</v>
      </c>
      <c r="B1346" s="310" t="s">
        <v>1159</v>
      </c>
      <c r="C1346" s="346">
        <v>0</v>
      </c>
      <c r="D1346" s="346">
        <v>0</v>
      </c>
      <c r="E1346" s="309" t="str">
        <f t="shared" si="62"/>
        <v/>
      </c>
      <c r="F1346" s="277" t="str">
        <f t="shared" si="60"/>
        <v>否</v>
      </c>
      <c r="G1346" s="155" t="str">
        <f t="shared" si="61"/>
        <v>项</v>
      </c>
    </row>
    <row r="1347" ht="36" hidden="1" customHeight="1" spans="1:7">
      <c r="A1347" s="443" t="s">
        <v>1160</v>
      </c>
      <c r="B1347" s="450" t="s">
        <v>277</v>
      </c>
      <c r="C1347" s="346">
        <v>0</v>
      </c>
      <c r="D1347" s="346">
        <v>0</v>
      </c>
      <c r="E1347" s="304" t="str">
        <f t="shared" si="62"/>
        <v/>
      </c>
      <c r="F1347" s="277" t="str">
        <f t="shared" si="60"/>
        <v>否</v>
      </c>
      <c r="G1347" s="155" t="str">
        <f t="shared" si="61"/>
        <v>项</v>
      </c>
    </row>
    <row r="1348" ht="36" customHeight="1" spans="1:7">
      <c r="A1348" s="445">
        <v>233</v>
      </c>
      <c r="B1348" s="302" t="s">
        <v>115</v>
      </c>
      <c r="C1348" s="342">
        <f>C1349</f>
        <v>21</v>
      </c>
      <c r="D1348" s="342">
        <f>D1349</f>
        <v>7</v>
      </c>
      <c r="E1348" s="304">
        <f t="shared" si="62"/>
        <v>-0.667</v>
      </c>
      <c r="F1348" s="277" t="str">
        <f t="shared" ref="F1348:F1355" si="63">IF(LEN(A1348)=3,"是",IF(B1348&lt;&gt;"",IF(SUM(C1348:D1348)&lt;&gt;0,"是","否"),"是"))</f>
        <v>是</v>
      </c>
      <c r="G1348" s="155" t="str">
        <f t="shared" ref="G1348:G1353" si="64">IF(LEN(A1348)=3,"类",IF(LEN(A1348)=5,"款","项"))</f>
        <v>类</v>
      </c>
    </row>
    <row r="1349" ht="36" customHeight="1" spans="1:7">
      <c r="A1349" s="445">
        <v>23303</v>
      </c>
      <c r="B1349" s="302" t="s">
        <v>1161</v>
      </c>
      <c r="C1349" s="342">
        <v>21</v>
      </c>
      <c r="D1349" s="342">
        <v>7</v>
      </c>
      <c r="E1349" s="304">
        <f t="shared" ref="E1349:E1355" si="65">IF(D1349&gt;0,D1349/C1349-1,IF(C1349&lt;0,-(D1349/C1349-1),""))</f>
        <v>-0.667</v>
      </c>
      <c r="F1349" s="277" t="str">
        <f t="shared" si="63"/>
        <v>是</v>
      </c>
      <c r="G1349" s="155" t="str">
        <f t="shared" si="64"/>
        <v>款</v>
      </c>
    </row>
    <row r="1350" ht="36" customHeight="1" spans="1:7">
      <c r="A1350" s="445">
        <v>229</v>
      </c>
      <c r="B1350" s="302" t="s">
        <v>117</v>
      </c>
      <c r="C1350" s="342">
        <f>C1351+C1352</f>
        <v>11151</v>
      </c>
      <c r="D1350" s="342">
        <f>D1351+D1352</f>
        <v>18160</v>
      </c>
      <c r="E1350" s="304">
        <f t="shared" si="65"/>
        <v>0.629</v>
      </c>
      <c r="F1350" s="277" t="str">
        <f t="shared" si="63"/>
        <v>是</v>
      </c>
      <c r="G1350" s="155" t="str">
        <f t="shared" si="64"/>
        <v>类</v>
      </c>
    </row>
    <row r="1351" ht="36" hidden="1" customHeight="1" spans="1:7">
      <c r="A1351" s="445">
        <v>22902</v>
      </c>
      <c r="B1351" s="302" t="s">
        <v>1162</v>
      </c>
      <c r="C1351" s="342">
        <v>0</v>
      </c>
      <c r="D1351" s="342"/>
      <c r="E1351" s="304"/>
      <c r="F1351" s="277" t="str">
        <f t="shared" si="63"/>
        <v>否</v>
      </c>
      <c r="G1351" s="155" t="str">
        <f t="shared" si="64"/>
        <v>款</v>
      </c>
    </row>
    <row r="1352" ht="36" customHeight="1" spans="1:7">
      <c r="A1352" s="445">
        <v>22999</v>
      </c>
      <c r="B1352" s="302" t="s">
        <v>1005</v>
      </c>
      <c r="C1352" s="342">
        <v>11151</v>
      </c>
      <c r="D1352" s="342">
        <v>18160</v>
      </c>
      <c r="E1352" s="304">
        <f t="shared" si="65"/>
        <v>0.629</v>
      </c>
      <c r="F1352" s="277" t="str">
        <f t="shared" si="63"/>
        <v>是</v>
      </c>
      <c r="G1352" s="155" t="str">
        <f t="shared" si="64"/>
        <v>款</v>
      </c>
    </row>
    <row r="1353" ht="36" hidden="1" customHeight="1" spans="1:7">
      <c r="A1353" s="449" t="s">
        <v>1163</v>
      </c>
      <c r="B1353" s="450" t="s">
        <v>277</v>
      </c>
      <c r="C1353" s="346">
        <v>0</v>
      </c>
      <c r="D1353" s="346">
        <v>0</v>
      </c>
      <c r="E1353" s="304" t="str">
        <f t="shared" si="65"/>
        <v/>
      </c>
      <c r="F1353" s="277" t="str">
        <f t="shared" si="63"/>
        <v>否</v>
      </c>
      <c r="G1353" s="155" t="str">
        <f t="shared" si="64"/>
        <v>项</v>
      </c>
    </row>
    <row r="1354" ht="36" customHeight="1" spans="1:6">
      <c r="A1354" s="464"/>
      <c r="B1354" s="450"/>
      <c r="C1354" s="465"/>
      <c r="D1354" s="465"/>
      <c r="E1354" s="304" t="str">
        <f t="shared" si="65"/>
        <v/>
      </c>
      <c r="F1354" s="277" t="str">
        <f t="shared" si="63"/>
        <v>是</v>
      </c>
    </row>
    <row r="1355" ht="36" customHeight="1" spans="1:6">
      <c r="A1355" s="466"/>
      <c r="B1355" s="467" t="s">
        <v>1164</v>
      </c>
      <c r="C1355" s="303">
        <f>C4+C250+C253+C273+C367+C423+C480+C540+C669+C743+C823+C847+C960+C1025+C1096+C1117+C1145+C1155+C1201+C1222+C1281+C1340+C1341+C1348+C1350</f>
        <v>173500</v>
      </c>
      <c r="D1355" s="303">
        <f>D4+D250+D253+D273+D367+D423+D480+D540+D669+D743+D823+D847+D960+D1025+D1096+D1117+D1145+D1155+D1201+D1222+D1281+D1340+D1341+D1348+D1350</f>
        <v>150546</v>
      </c>
      <c r="E1355" s="304">
        <f t="shared" si="65"/>
        <v>-0.132</v>
      </c>
      <c r="F1355" s="277" t="str">
        <f t="shared" si="63"/>
        <v>是</v>
      </c>
    </row>
    <row r="1356" spans="3:3">
      <c r="C1356" s="379"/>
    </row>
    <row r="1357" spans="3:3">
      <c r="C1357" s="404"/>
    </row>
    <row r="1358" spans="3:3">
      <c r="C1358" s="379"/>
    </row>
    <row r="1359" spans="3:3">
      <c r="C1359" s="404"/>
    </row>
    <row r="1360" spans="3:3">
      <c r="C1360" s="379"/>
    </row>
    <row r="1361" spans="3:3">
      <c r="C1361" s="379"/>
    </row>
    <row r="1362" spans="3:3">
      <c r="C1362" s="404"/>
    </row>
    <row r="1363" spans="3:3">
      <c r="C1363" s="379"/>
    </row>
    <row r="1364" spans="3:3">
      <c r="C1364" s="379"/>
    </row>
    <row r="1365" spans="3:3">
      <c r="C1365" s="379"/>
    </row>
    <row r="1366" spans="3:3">
      <c r="C1366" s="379"/>
    </row>
    <row r="1367" spans="3:5">
      <c r="C1367" s="404"/>
      <c r="E1367" s="334">
        <f>IF(C1355&lt;&gt;0,IF((D1355/C1355-1)&lt;-30%,"",IF((D1355/C1355-1)&gt;150%,"",D1355/C1355-1)),"")</f>
        <v>0</v>
      </c>
    </row>
    <row r="1368" spans="3:3">
      <c r="C1368" s="379"/>
    </row>
  </sheetData>
  <autoFilter ref="A3:G1355">
    <filterColumn colId="5">
      <customFilters>
        <customFilter operator="equal" val="是"/>
      </customFilters>
    </filterColumn>
    <extLst/>
  </autoFilter>
  <mergeCells count="1">
    <mergeCell ref="B1:E1"/>
  </mergeCells>
  <conditionalFormatting sqref="F4">
    <cfRule type="cellIs" dxfId="2" priority="1439" stopIfTrue="1" operator="lessThan">
      <formula>0</formula>
    </cfRule>
  </conditionalFormatting>
  <conditionalFormatting sqref="F5">
    <cfRule type="cellIs" dxfId="2" priority="1351" stopIfTrue="1" operator="lessThan">
      <formula>0</formula>
    </cfRule>
  </conditionalFormatting>
  <conditionalFormatting sqref="F6">
    <cfRule type="cellIs" dxfId="2" priority="1350" stopIfTrue="1" operator="lessThan">
      <formula>0</formula>
    </cfRule>
  </conditionalFormatting>
  <conditionalFormatting sqref="F7">
    <cfRule type="cellIs" dxfId="2" priority="1349" stopIfTrue="1" operator="lessThan">
      <formula>0</formula>
    </cfRule>
  </conditionalFormatting>
  <conditionalFormatting sqref="F8">
    <cfRule type="cellIs" dxfId="2" priority="1348" stopIfTrue="1" operator="lessThan">
      <formula>0</formula>
    </cfRule>
  </conditionalFormatting>
  <conditionalFormatting sqref="F9">
    <cfRule type="cellIs" dxfId="2" priority="1347" stopIfTrue="1" operator="lessThan">
      <formula>0</formula>
    </cfRule>
  </conditionalFormatting>
  <conditionalFormatting sqref="F10">
    <cfRule type="cellIs" dxfId="2" priority="1346" stopIfTrue="1" operator="lessThan">
      <formula>0</formula>
    </cfRule>
  </conditionalFormatting>
  <conditionalFormatting sqref="F11">
    <cfRule type="cellIs" dxfId="2" priority="1345" stopIfTrue="1" operator="lessThan">
      <formula>0</formula>
    </cfRule>
  </conditionalFormatting>
  <conditionalFormatting sqref="F12">
    <cfRule type="cellIs" dxfId="2" priority="1344" stopIfTrue="1" operator="lessThan">
      <formula>0</formula>
    </cfRule>
  </conditionalFormatting>
  <conditionalFormatting sqref="F13">
    <cfRule type="cellIs" dxfId="2" priority="1343" stopIfTrue="1" operator="lessThan">
      <formula>0</formula>
    </cfRule>
  </conditionalFormatting>
  <conditionalFormatting sqref="F14">
    <cfRule type="cellIs" dxfId="2" priority="1342" stopIfTrue="1" operator="lessThan">
      <formula>0</formula>
    </cfRule>
  </conditionalFormatting>
  <conditionalFormatting sqref="F15">
    <cfRule type="cellIs" dxfId="2" priority="1341" stopIfTrue="1" operator="lessThan">
      <formula>0</formula>
    </cfRule>
  </conditionalFormatting>
  <conditionalFormatting sqref="F16">
    <cfRule type="cellIs" dxfId="2" priority="1340" stopIfTrue="1" operator="lessThan">
      <formula>0</formula>
    </cfRule>
  </conditionalFormatting>
  <conditionalFormatting sqref="F17">
    <cfRule type="cellIs" dxfId="2" priority="1339" stopIfTrue="1" operator="lessThan">
      <formula>0</formula>
    </cfRule>
  </conditionalFormatting>
  <conditionalFormatting sqref="F18">
    <cfRule type="cellIs" dxfId="2" priority="1338" stopIfTrue="1" operator="lessThan">
      <formula>0</formula>
    </cfRule>
  </conditionalFormatting>
  <conditionalFormatting sqref="F19">
    <cfRule type="cellIs" dxfId="2" priority="1337" stopIfTrue="1" operator="lessThan">
      <formula>0</formula>
    </cfRule>
  </conditionalFormatting>
  <conditionalFormatting sqref="F20">
    <cfRule type="cellIs" dxfId="2" priority="1336" stopIfTrue="1" operator="lessThan">
      <formula>0</formula>
    </cfRule>
  </conditionalFormatting>
  <conditionalFormatting sqref="F21">
    <cfRule type="cellIs" dxfId="2" priority="1335" stopIfTrue="1" operator="lessThan">
      <formula>0</formula>
    </cfRule>
  </conditionalFormatting>
  <conditionalFormatting sqref="F22">
    <cfRule type="cellIs" dxfId="2" priority="1334" stopIfTrue="1" operator="lessThan">
      <formula>0</formula>
    </cfRule>
  </conditionalFormatting>
  <conditionalFormatting sqref="F23">
    <cfRule type="cellIs" dxfId="2" priority="1333" stopIfTrue="1" operator="lessThan">
      <formula>0</formula>
    </cfRule>
  </conditionalFormatting>
  <conditionalFormatting sqref="F24">
    <cfRule type="cellIs" dxfId="2" priority="1332" stopIfTrue="1" operator="lessThan">
      <formula>0</formula>
    </cfRule>
  </conditionalFormatting>
  <conditionalFormatting sqref="F25">
    <cfRule type="cellIs" dxfId="2" priority="1331" stopIfTrue="1" operator="lessThan">
      <formula>0</formula>
    </cfRule>
  </conditionalFormatting>
  <conditionalFormatting sqref="F26">
    <cfRule type="cellIs" dxfId="2" priority="1330" stopIfTrue="1" operator="lessThan">
      <formula>0</formula>
    </cfRule>
  </conditionalFormatting>
  <conditionalFormatting sqref="F27">
    <cfRule type="cellIs" dxfId="2" priority="1329" stopIfTrue="1" operator="lessThan">
      <formula>0</formula>
    </cfRule>
  </conditionalFormatting>
  <conditionalFormatting sqref="F28">
    <cfRule type="cellIs" dxfId="2" priority="1328" stopIfTrue="1" operator="lessThan">
      <formula>0</formula>
    </cfRule>
  </conditionalFormatting>
  <conditionalFormatting sqref="F29">
    <cfRule type="cellIs" dxfId="2" priority="1327" stopIfTrue="1" operator="lessThan">
      <formula>0</formula>
    </cfRule>
  </conditionalFormatting>
  <conditionalFormatting sqref="F30">
    <cfRule type="cellIs" dxfId="2" priority="1326" stopIfTrue="1" operator="lessThan">
      <formula>0</formula>
    </cfRule>
  </conditionalFormatting>
  <conditionalFormatting sqref="F31">
    <cfRule type="cellIs" dxfId="2" priority="1325" stopIfTrue="1" operator="lessThan">
      <formula>0</formula>
    </cfRule>
  </conditionalFormatting>
  <conditionalFormatting sqref="F32">
    <cfRule type="cellIs" dxfId="2" priority="1324" stopIfTrue="1" operator="lessThan">
      <formula>0</formula>
    </cfRule>
  </conditionalFormatting>
  <conditionalFormatting sqref="F33">
    <cfRule type="cellIs" dxfId="2" priority="1323" stopIfTrue="1" operator="lessThan">
      <formula>0</formula>
    </cfRule>
  </conditionalFormatting>
  <conditionalFormatting sqref="F34">
    <cfRule type="cellIs" dxfId="2" priority="1322" stopIfTrue="1" operator="lessThan">
      <formula>0</formula>
    </cfRule>
  </conditionalFormatting>
  <conditionalFormatting sqref="F35">
    <cfRule type="cellIs" dxfId="2" priority="1321" stopIfTrue="1" operator="lessThan">
      <formula>0</formula>
    </cfRule>
  </conditionalFormatting>
  <conditionalFormatting sqref="F36">
    <cfRule type="cellIs" dxfId="2" priority="1320" stopIfTrue="1" operator="lessThan">
      <formula>0</formula>
    </cfRule>
  </conditionalFormatting>
  <conditionalFormatting sqref="F37">
    <cfRule type="cellIs" dxfId="2" priority="1319" stopIfTrue="1" operator="lessThan">
      <formula>0</formula>
    </cfRule>
  </conditionalFormatting>
  <conditionalFormatting sqref="F38">
    <cfRule type="cellIs" dxfId="2" priority="1318" stopIfTrue="1" operator="lessThan">
      <formula>0</formula>
    </cfRule>
  </conditionalFormatting>
  <conditionalFormatting sqref="F39">
    <cfRule type="cellIs" dxfId="2" priority="1317" stopIfTrue="1" operator="lessThan">
      <formula>0</formula>
    </cfRule>
  </conditionalFormatting>
  <conditionalFormatting sqref="F40">
    <cfRule type="cellIs" dxfId="2" priority="1316" stopIfTrue="1" operator="lessThan">
      <formula>0</formula>
    </cfRule>
  </conditionalFormatting>
  <conditionalFormatting sqref="F41">
    <cfRule type="cellIs" dxfId="2" priority="1315" stopIfTrue="1" operator="lessThan">
      <formula>0</formula>
    </cfRule>
  </conditionalFormatting>
  <conditionalFormatting sqref="F42">
    <cfRule type="cellIs" dxfId="2" priority="1314" stopIfTrue="1" operator="lessThan">
      <formula>0</formula>
    </cfRule>
  </conditionalFormatting>
  <conditionalFormatting sqref="F43">
    <cfRule type="cellIs" dxfId="2" priority="1313" stopIfTrue="1" operator="lessThan">
      <formula>0</formula>
    </cfRule>
  </conditionalFormatting>
  <conditionalFormatting sqref="F44">
    <cfRule type="cellIs" dxfId="2" priority="1312" stopIfTrue="1" operator="lessThan">
      <formula>0</formula>
    </cfRule>
  </conditionalFormatting>
  <conditionalFormatting sqref="F45">
    <cfRule type="cellIs" dxfId="2" priority="1311" stopIfTrue="1" operator="lessThan">
      <formula>0</formula>
    </cfRule>
  </conditionalFormatting>
  <conditionalFormatting sqref="F46">
    <cfRule type="cellIs" dxfId="2" priority="1310" stopIfTrue="1" operator="lessThan">
      <formula>0</formula>
    </cfRule>
  </conditionalFormatting>
  <conditionalFormatting sqref="F47">
    <cfRule type="cellIs" dxfId="2" priority="1309" stopIfTrue="1" operator="lessThan">
      <formula>0</formula>
    </cfRule>
  </conditionalFormatting>
  <conditionalFormatting sqref="F48">
    <cfRule type="cellIs" dxfId="2" priority="1308" stopIfTrue="1" operator="lessThan">
      <formula>0</formula>
    </cfRule>
  </conditionalFormatting>
  <conditionalFormatting sqref="F49">
    <cfRule type="cellIs" dxfId="2" priority="1307" stopIfTrue="1" operator="lessThan">
      <formula>0</formula>
    </cfRule>
  </conditionalFormatting>
  <conditionalFormatting sqref="F50">
    <cfRule type="cellIs" dxfId="2" priority="1306" stopIfTrue="1" operator="lessThan">
      <formula>0</formula>
    </cfRule>
  </conditionalFormatting>
  <conditionalFormatting sqref="F51">
    <cfRule type="cellIs" dxfId="2" priority="1305" stopIfTrue="1" operator="lessThan">
      <formula>0</formula>
    </cfRule>
  </conditionalFormatting>
  <conditionalFormatting sqref="F52">
    <cfRule type="cellIs" dxfId="2" priority="1304" stopIfTrue="1" operator="lessThan">
      <formula>0</formula>
    </cfRule>
  </conditionalFormatting>
  <conditionalFormatting sqref="F53">
    <cfRule type="cellIs" dxfId="2" priority="1303" stopIfTrue="1" operator="lessThan">
      <formula>0</formula>
    </cfRule>
  </conditionalFormatting>
  <conditionalFormatting sqref="F54">
    <cfRule type="cellIs" dxfId="2" priority="1302" stopIfTrue="1" operator="lessThan">
      <formula>0</formula>
    </cfRule>
  </conditionalFormatting>
  <conditionalFormatting sqref="F55">
    <cfRule type="cellIs" dxfId="2" priority="1301" stopIfTrue="1" operator="lessThan">
      <formula>0</formula>
    </cfRule>
  </conditionalFormatting>
  <conditionalFormatting sqref="F56">
    <cfRule type="cellIs" dxfId="2" priority="1300" stopIfTrue="1" operator="lessThan">
      <formula>0</formula>
    </cfRule>
  </conditionalFormatting>
  <conditionalFormatting sqref="F57">
    <cfRule type="cellIs" dxfId="2" priority="1299" stopIfTrue="1" operator="lessThan">
      <formula>0</formula>
    </cfRule>
  </conditionalFormatting>
  <conditionalFormatting sqref="F58">
    <cfRule type="cellIs" dxfId="2" priority="1298" stopIfTrue="1" operator="lessThan">
      <formula>0</formula>
    </cfRule>
  </conditionalFormatting>
  <conditionalFormatting sqref="F59">
    <cfRule type="cellIs" dxfId="2" priority="1297" stopIfTrue="1" operator="lessThan">
      <formula>0</formula>
    </cfRule>
  </conditionalFormatting>
  <conditionalFormatting sqref="F60">
    <cfRule type="cellIs" dxfId="2" priority="1296" stopIfTrue="1" operator="lessThan">
      <formula>0</formula>
    </cfRule>
  </conditionalFormatting>
  <conditionalFormatting sqref="F61">
    <cfRule type="cellIs" dxfId="2" priority="1295" stopIfTrue="1" operator="lessThan">
      <formula>0</formula>
    </cfRule>
  </conditionalFormatting>
  <conditionalFormatting sqref="F62">
    <cfRule type="cellIs" dxfId="2" priority="1294" stopIfTrue="1" operator="lessThan">
      <formula>0</formula>
    </cfRule>
  </conditionalFormatting>
  <conditionalFormatting sqref="F63">
    <cfRule type="cellIs" dxfId="2" priority="1293" stopIfTrue="1" operator="lessThan">
      <formula>0</formula>
    </cfRule>
  </conditionalFormatting>
  <conditionalFormatting sqref="F64">
    <cfRule type="cellIs" dxfId="2" priority="1292" stopIfTrue="1" operator="lessThan">
      <formula>0</formula>
    </cfRule>
  </conditionalFormatting>
  <conditionalFormatting sqref="F65">
    <cfRule type="cellIs" dxfId="2" priority="1291" stopIfTrue="1" operator="lessThan">
      <formula>0</formula>
    </cfRule>
  </conditionalFormatting>
  <conditionalFormatting sqref="F66">
    <cfRule type="cellIs" dxfId="2" priority="1290" stopIfTrue="1" operator="lessThan">
      <formula>0</formula>
    </cfRule>
  </conditionalFormatting>
  <conditionalFormatting sqref="F67">
    <cfRule type="cellIs" dxfId="2" priority="1289" stopIfTrue="1" operator="lessThan">
      <formula>0</formula>
    </cfRule>
  </conditionalFormatting>
  <conditionalFormatting sqref="F68">
    <cfRule type="cellIs" dxfId="2" priority="1288" stopIfTrue="1" operator="lessThan">
      <formula>0</formula>
    </cfRule>
  </conditionalFormatting>
  <conditionalFormatting sqref="F69">
    <cfRule type="cellIs" dxfId="2" priority="1287" stopIfTrue="1" operator="lessThan">
      <formula>0</formula>
    </cfRule>
  </conditionalFormatting>
  <conditionalFormatting sqref="F70">
    <cfRule type="cellIs" dxfId="2" priority="1286" stopIfTrue="1" operator="lessThan">
      <formula>0</formula>
    </cfRule>
  </conditionalFormatting>
  <conditionalFormatting sqref="F71">
    <cfRule type="cellIs" dxfId="2" priority="1285" stopIfTrue="1" operator="lessThan">
      <formula>0</formula>
    </cfRule>
  </conditionalFormatting>
  <conditionalFormatting sqref="F72">
    <cfRule type="cellIs" dxfId="2" priority="1284" stopIfTrue="1" operator="lessThan">
      <formula>0</formula>
    </cfRule>
  </conditionalFormatting>
  <conditionalFormatting sqref="F73">
    <cfRule type="cellIs" dxfId="2" priority="1283" stopIfTrue="1" operator="lessThan">
      <formula>0</formula>
    </cfRule>
  </conditionalFormatting>
  <conditionalFormatting sqref="F74">
    <cfRule type="cellIs" dxfId="2" priority="1282" stopIfTrue="1" operator="lessThan">
      <formula>0</formula>
    </cfRule>
  </conditionalFormatting>
  <conditionalFormatting sqref="F75">
    <cfRule type="cellIs" dxfId="2" priority="1281" stopIfTrue="1" operator="lessThan">
      <formula>0</formula>
    </cfRule>
  </conditionalFormatting>
  <conditionalFormatting sqref="F76">
    <cfRule type="cellIs" dxfId="2" priority="1280" stopIfTrue="1" operator="lessThan">
      <formula>0</formula>
    </cfRule>
  </conditionalFormatting>
  <conditionalFormatting sqref="F77">
    <cfRule type="cellIs" dxfId="2" priority="1279" stopIfTrue="1" operator="lessThan">
      <formula>0</formula>
    </cfRule>
  </conditionalFormatting>
  <conditionalFormatting sqref="F78">
    <cfRule type="cellIs" dxfId="2" priority="1278" stopIfTrue="1" operator="lessThan">
      <formula>0</formula>
    </cfRule>
  </conditionalFormatting>
  <conditionalFormatting sqref="F79">
    <cfRule type="cellIs" dxfId="2" priority="1277" stopIfTrue="1" operator="lessThan">
      <formula>0</formula>
    </cfRule>
  </conditionalFormatting>
  <conditionalFormatting sqref="F80">
    <cfRule type="cellIs" dxfId="2" priority="1276" stopIfTrue="1" operator="lessThan">
      <formula>0</formula>
    </cfRule>
  </conditionalFormatting>
  <conditionalFormatting sqref="F81">
    <cfRule type="cellIs" dxfId="2" priority="1275" stopIfTrue="1" operator="lessThan">
      <formula>0</formula>
    </cfRule>
  </conditionalFormatting>
  <conditionalFormatting sqref="F82">
    <cfRule type="cellIs" dxfId="2" priority="1274" stopIfTrue="1" operator="lessThan">
      <formula>0</formula>
    </cfRule>
  </conditionalFormatting>
  <conditionalFormatting sqref="F83">
    <cfRule type="cellIs" dxfId="2" priority="1273" stopIfTrue="1" operator="lessThan">
      <formula>0</formula>
    </cfRule>
  </conditionalFormatting>
  <conditionalFormatting sqref="F84">
    <cfRule type="cellIs" dxfId="2" priority="1272" stopIfTrue="1" operator="lessThan">
      <formula>0</formula>
    </cfRule>
  </conditionalFormatting>
  <conditionalFormatting sqref="F85">
    <cfRule type="cellIs" dxfId="2" priority="1271" stopIfTrue="1" operator="lessThan">
      <formula>0</formula>
    </cfRule>
  </conditionalFormatting>
  <conditionalFormatting sqref="F86">
    <cfRule type="cellIs" dxfId="2" priority="1270" stopIfTrue="1" operator="lessThan">
      <formula>0</formula>
    </cfRule>
  </conditionalFormatting>
  <conditionalFormatting sqref="F87">
    <cfRule type="cellIs" dxfId="2" priority="1269" stopIfTrue="1" operator="lessThan">
      <formula>0</formula>
    </cfRule>
  </conditionalFormatting>
  <conditionalFormatting sqref="F88">
    <cfRule type="cellIs" dxfId="2" priority="1268" stopIfTrue="1" operator="lessThan">
      <formula>0</formula>
    </cfRule>
  </conditionalFormatting>
  <conditionalFormatting sqref="F89">
    <cfRule type="cellIs" dxfId="2" priority="1267" stopIfTrue="1" operator="lessThan">
      <formula>0</formula>
    </cfRule>
  </conditionalFormatting>
  <conditionalFormatting sqref="F90">
    <cfRule type="cellIs" dxfId="2" priority="1266" stopIfTrue="1" operator="lessThan">
      <formula>0</formula>
    </cfRule>
  </conditionalFormatting>
  <conditionalFormatting sqref="F91">
    <cfRule type="cellIs" dxfId="2" priority="1265" stopIfTrue="1" operator="lessThan">
      <formula>0</formula>
    </cfRule>
  </conditionalFormatting>
  <conditionalFormatting sqref="F92">
    <cfRule type="cellIs" dxfId="2" priority="1264" stopIfTrue="1" operator="lessThan">
      <formula>0</formula>
    </cfRule>
  </conditionalFormatting>
  <conditionalFormatting sqref="F93">
    <cfRule type="cellIs" dxfId="2" priority="1263" stopIfTrue="1" operator="lessThan">
      <formula>0</formula>
    </cfRule>
  </conditionalFormatting>
  <conditionalFormatting sqref="F94">
    <cfRule type="cellIs" dxfId="2" priority="1262" stopIfTrue="1" operator="lessThan">
      <formula>0</formula>
    </cfRule>
  </conditionalFormatting>
  <conditionalFormatting sqref="F95">
    <cfRule type="cellIs" dxfId="2" priority="1261" stopIfTrue="1" operator="lessThan">
      <formula>0</formula>
    </cfRule>
  </conditionalFormatting>
  <conditionalFormatting sqref="F96">
    <cfRule type="cellIs" dxfId="2" priority="1260" stopIfTrue="1" operator="lessThan">
      <formula>0</formula>
    </cfRule>
  </conditionalFormatting>
  <conditionalFormatting sqref="F97">
    <cfRule type="cellIs" dxfId="2" priority="1259" stopIfTrue="1" operator="lessThan">
      <formula>0</formula>
    </cfRule>
  </conditionalFormatting>
  <conditionalFormatting sqref="F98">
    <cfRule type="cellIs" dxfId="2" priority="1258" stopIfTrue="1" operator="lessThan">
      <formula>0</formula>
    </cfRule>
  </conditionalFormatting>
  <conditionalFormatting sqref="F99">
    <cfRule type="cellIs" dxfId="2" priority="1257" stopIfTrue="1" operator="lessThan">
      <formula>0</formula>
    </cfRule>
  </conditionalFormatting>
  <conditionalFormatting sqref="F100">
    <cfRule type="cellIs" dxfId="2" priority="1256" stopIfTrue="1" operator="lessThan">
      <formula>0</formula>
    </cfRule>
  </conditionalFormatting>
  <conditionalFormatting sqref="F101">
    <cfRule type="cellIs" dxfId="2" priority="1255" stopIfTrue="1" operator="lessThan">
      <formula>0</formula>
    </cfRule>
  </conditionalFormatting>
  <conditionalFormatting sqref="F102">
    <cfRule type="cellIs" dxfId="2" priority="1254" stopIfTrue="1" operator="lessThan">
      <formula>0</formula>
    </cfRule>
  </conditionalFormatting>
  <conditionalFormatting sqref="F103">
    <cfRule type="cellIs" dxfId="2" priority="1253" stopIfTrue="1" operator="lessThan">
      <formula>0</formula>
    </cfRule>
  </conditionalFormatting>
  <conditionalFormatting sqref="F104">
    <cfRule type="cellIs" dxfId="2" priority="1252" stopIfTrue="1" operator="lessThan">
      <formula>0</formula>
    </cfRule>
  </conditionalFormatting>
  <conditionalFormatting sqref="F105">
    <cfRule type="cellIs" dxfId="2" priority="1251" stopIfTrue="1" operator="lessThan">
      <formula>0</formula>
    </cfRule>
  </conditionalFormatting>
  <conditionalFormatting sqref="F106">
    <cfRule type="cellIs" dxfId="2" priority="1250" stopIfTrue="1" operator="lessThan">
      <formula>0</formula>
    </cfRule>
  </conditionalFormatting>
  <conditionalFormatting sqref="F107">
    <cfRule type="cellIs" dxfId="2" priority="1249" stopIfTrue="1" operator="lessThan">
      <formula>0</formula>
    </cfRule>
  </conditionalFormatting>
  <conditionalFormatting sqref="F108">
    <cfRule type="cellIs" dxfId="2" priority="1248" stopIfTrue="1" operator="lessThan">
      <formula>0</formula>
    </cfRule>
  </conditionalFormatting>
  <conditionalFormatting sqref="F109">
    <cfRule type="cellIs" dxfId="2" priority="1247" stopIfTrue="1" operator="lessThan">
      <formula>0</formula>
    </cfRule>
  </conditionalFormatting>
  <conditionalFormatting sqref="F110">
    <cfRule type="cellIs" dxfId="2" priority="1246" stopIfTrue="1" operator="lessThan">
      <formula>0</formula>
    </cfRule>
  </conditionalFormatting>
  <conditionalFormatting sqref="F111">
    <cfRule type="cellIs" dxfId="2" priority="1245" stopIfTrue="1" operator="lessThan">
      <formula>0</formula>
    </cfRule>
  </conditionalFormatting>
  <conditionalFormatting sqref="F112">
    <cfRule type="cellIs" dxfId="2" priority="1244" stopIfTrue="1" operator="lessThan">
      <formula>0</formula>
    </cfRule>
  </conditionalFormatting>
  <conditionalFormatting sqref="F113">
    <cfRule type="cellIs" dxfId="2" priority="1243" stopIfTrue="1" operator="lessThan">
      <formula>0</formula>
    </cfRule>
  </conditionalFormatting>
  <conditionalFormatting sqref="F114">
    <cfRule type="cellIs" dxfId="2" priority="1242" stopIfTrue="1" operator="lessThan">
      <formula>0</formula>
    </cfRule>
  </conditionalFormatting>
  <conditionalFormatting sqref="F115">
    <cfRule type="cellIs" dxfId="2" priority="1241" stopIfTrue="1" operator="lessThan">
      <formula>0</formula>
    </cfRule>
  </conditionalFormatting>
  <conditionalFormatting sqref="F116">
    <cfRule type="cellIs" dxfId="2" priority="1240" stopIfTrue="1" operator="lessThan">
      <formula>0</formula>
    </cfRule>
  </conditionalFormatting>
  <conditionalFormatting sqref="F117">
    <cfRule type="cellIs" dxfId="2" priority="1239" stopIfTrue="1" operator="lessThan">
      <formula>0</formula>
    </cfRule>
  </conditionalFormatting>
  <conditionalFormatting sqref="F118">
    <cfRule type="cellIs" dxfId="2" priority="1238" stopIfTrue="1" operator="lessThan">
      <formula>0</formula>
    </cfRule>
  </conditionalFormatting>
  <conditionalFormatting sqref="F119">
    <cfRule type="cellIs" dxfId="2" priority="1237" stopIfTrue="1" operator="lessThan">
      <formula>0</formula>
    </cfRule>
  </conditionalFormatting>
  <conditionalFormatting sqref="F120">
    <cfRule type="cellIs" dxfId="2" priority="1236" stopIfTrue="1" operator="lessThan">
      <formula>0</formula>
    </cfRule>
  </conditionalFormatting>
  <conditionalFormatting sqref="F121">
    <cfRule type="cellIs" dxfId="2" priority="1235" stopIfTrue="1" operator="lessThan">
      <formula>0</formula>
    </cfRule>
  </conditionalFormatting>
  <conditionalFormatting sqref="F122">
    <cfRule type="cellIs" dxfId="2" priority="1234" stopIfTrue="1" operator="lessThan">
      <formula>0</formula>
    </cfRule>
  </conditionalFormatting>
  <conditionalFormatting sqref="F123">
    <cfRule type="cellIs" dxfId="2" priority="1233" stopIfTrue="1" operator="lessThan">
      <formula>0</formula>
    </cfRule>
  </conditionalFormatting>
  <conditionalFormatting sqref="F124">
    <cfRule type="cellIs" dxfId="2" priority="1232" stopIfTrue="1" operator="lessThan">
      <formula>0</formula>
    </cfRule>
  </conditionalFormatting>
  <conditionalFormatting sqref="F125">
    <cfRule type="cellIs" dxfId="2" priority="1231" stopIfTrue="1" operator="lessThan">
      <formula>0</formula>
    </cfRule>
  </conditionalFormatting>
  <conditionalFormatting sqref="F126">
    <cfRule type="cellIs" dxfId="2" priority="1230" stopIfTrue="1" operator="lessThan">
      <formula>0</formula>
    </cfRule>
  </conditionalFormatting>
  <conditionalFormatting sqref="F127">
    <cfRule type="cellIs" dxfId="2" priority="1229" stopIfTrue="1" operator="lessThan">
      <formula>0</formula>
    </cfRule>
  </conditionalFormatting>
  <conditionalFormatting sqref="F128">
    <cfRule type="cellIs" dxfId="2" priority="1228" stopIfTrue="1" operator="lessThan">
      <formula>0</formula>
    </cfRule>
  </conditionalFormatting>
  <conditionalFormatting sqref="F129">
    <cfRule type="cellIs" dxfId="2" priority="1227" stopIfTrue="1" operator="lessThan">
      <formula>0</formula>
    </cfRule>
  </conditionalFormatting>
  <conditionalFormatting sqref="F130">
    <cfRule type="cellIs" dxfId="2" priority="1226" stopIfTrue="1" operator="lessThan">
      <formula>0</formula>
    </cfRule>
  </conditionalFormatting>
  <conditionalFormatting sqref="F131">
    <cfRule type="cellIs" dxfId="2" priority="1225" stopIfTrue="1" operator="lessThan">
      <formula>0</formula>
    </cfRule>
  </conditionalFormatting>
  <conditionalFormatting sqref="F132">
    <cfRule type="cellIs" dxfId="2" priority="1224" stopIfTrue="1" operator="lessThan">
      <formula>0</formula>
    </cfRule>
  </conditionalFormatting>
  <conditionalFormatting sqref="F133">
    <cfRule type="cellIs" dxfId="2" priority="1223" stopIfTrue="1" operator="lessThan">
      <formula>0</formula>
    </cfRule>
  </conditionalFormatting>
  <conditionalFormatting sqref="F134">
    <cfRule type="cellIs" dxfId="2" priority="1222" stopIfTrue="1" operator="lessThan">
      <formula>0</formula>
    </cfRule>
  </conditionalFormatting>
  <conditionalFormatting sqref="F135">
    <cfRule type="cellIs" dxfId="2" priority="1221" stopIfTrue="1" operator="lessThan">
      <formula>0</formula>
    </cfRule>
  </conditionalFormatting>
  <conditionalFormatting sqref="F136">
    <cfRule type="cellIs" dxfId="2" priority="1220" stopIfTrue="1" operator="lessThan">
      <formula>0</formula>
    </cfRule>
  </conditionalFormatting>
  <conditionalFormatting sqref="F137">
    <cfRule type="cellIs" dxfId="2" priority="1219" stopIfTrue="1" operator="lessThan">
      <formula>0</formula>
    </cfRule>
  </conditionalFormatting>
  <conditionalFormatting sqref="F138">
    <cfRule type="cellIs" dxfId="2" priority="1218" stopIfTrue="1" operator="lessThan">
      <formula>0</formula>
    </cfRule>
  </conditionalFormatting>
  <conditionalFormatting sqref="F139">
    <cfRule type="cellIs" dxfId="2" priority="1217" stopIfTrue="1" operator="lessThan">
      <formula>0</formula>
    </cfRule>
  </conditionalFormatting>
  <conditionalFormatting sqref="F140">
    <cfRule type="cellIs" dxfId="2" priority="1216" stopIfTrue="1" operator="lessThan">
      <formula>0</formula>
    </cfRule>
  </conditionalFormatting>
  <conditionalFormatting sqref="F141">
    <cfRule type="cellIs" dxfId="2" priority="1215" stopIfTrue="1" operator="lessThan">
      <formula>0</formula>
    </cfRule>
  </conditionalFormatting>
  <conditionalFormatting sqref="F142">
    <cfRule type="cellIs" dxfId="2" priority="1214" stopIfTrue="1" operator="lessThan">
      <formula>0</formula>
    </cfRule>
  </conditionalFormatting>
  <conditionalFormatting sqref="F143">
    <cfRule type="cellIs" dxfId="2" priority="1213" stopIfTrue="1" operator="lessThan">
      <formula>0</formula>
    </cfRule>
  </conditionalFormatting>
  <conditionalFormatting sqref="F144">
    <cfRule type="cellIs" dxfId="2" priority="1212" stopIfTrue="1" operator="lessThan">
      <formula>0</formula>
    </cfRule>
  </conditionalFormatting>
  <conditionalFormatting sqref="F145">
    <cfRule type="cellIs" dxfId="2" priority="1211" stopIfTrue="1" operator="lessThan">
      <formula>0</formula>
    </cfRule>
  </conditionalFormatting>
  <conditionalFormatting sqref="F146">
    <cfRule type="cellIs" dxfId="2" priority="1210" stopIfTrue="1" operator="lessThan">
      <formula>0</formula>
    </cfRule>
  </conditionalFormatting>
  <conditionalFormatting sqref="F147">
    <cfRule type="cellIs" dxfId="2" priority="1209" stopIfTrue="1" operator="lessThan">
      <formula>0</formula>
    </cfRule>
  </conditionalFormatting>
  <conditionalFormatting sqref="F148">
    <cfRule type="cellIs" dxfId="2" priority="1208" stopIfTrue="1" operator="lessThan">
      <formula>0</formula>
    </cfRule>
  </conditionalFormatting>
  <conditionalFormatting sqref="F149">
    <cfRule type="cellIs" dxfId="2" priority="1207" stopIfTrue="1" operator="lessThan">
      <formula>0</formula>
    </cfRule>
  </conditionalFormatting>
  <conditionalFormatting sqref="F150">
    <cfRule type="cellIs" dxfId="2" priority="1206" stopIfTrue="1" operator="lessThan">
      <formula>0</formula>
    </cfRule>
  </conditionalFormatting>
  <conditionalFormatting sqref="F151">
    <cfRule type="cellIs" dxfId="2" priority="1205" stopIfTrue="1" operator="lessThan">
      <formula>0</formula>
    </cfRule>
  </conditionalFormatting>
  <conditionalFormatting sqref="F152">
    <cfRule type="cellIs" dxfId="2" priority="1204" stopIfTrue="1" operator="lessThan">
      <formula>0</formula>
    </cfRule>
  </conditionalFormatting>
  <conditionalFormatting sqref="F153">
    <cfRule type="cellIs" dxfId="2" priority="1203" stopIfTrue="1" operator="lessThan">
      <formula>0</formula>
    </cfRule>
  </conditionalFormatting>
  <conditionalFormatting sqref="F154">
    <cfRule type="cellIs" dxfId="2" priority="1202" stopIfTrue="1" operator="lessThan">
      <formula>0</formula>
    </cfRule>
  </conditionalFormatting>
  <conditionalFormatting sqref="F155">
    <cfRule type="cellIs" dxfId="2" priority="1201" stopIfTrue="1" operator="lessThan">
      <formula>0</formula>
    </cfRule>
  </conditionalFormatting>
  <conditionalFormatting sqref="F156">
    <cfRule type="cellIs" dxfId="2" priority="1200" stopIfTrue="1" operator="lessThan">
      <formula>0</formula>
    </cfRule>
  </conditionalFormatting>
  <conditionalFormatting sqref="F157">
    <cfRule type="cellIs" dxfId="2" priority="1199" stopIfTrue="1" operator="lessThan">
      <formula>0</formula>
    </cfRule>
  </conditionalFormatting>
  <conditionalFormatting sqref="F158">
    <cfRule type="cellIs" dxfId="2" priority="1198" stopIfTrue="1" operator="lessThan">
      <formula>0</formula>
    </cfRule>
  </conditionalFormatting>
  <conditionalFormatting sqref="F159">
    <cfRule type="cellIs" dxfId="2" priority="1197" stopIfTrue="1" operator="lessThan">
      <formula>0</formula>
    </cfRule>
  </conditionalFormatting>
  <conditionalFormatting sqref="F160">
    <cfRule type="cellIs" dxfId="2" priority="1196" stopIfTrue="1" operator="lessThan">
      <formula>0</formula>
    </cfRule>
  </conditionalFormatting>
  <conditionalFormatting sqref="F161">
    <cfRule type="cellIs" dxfId="2" priority="1195" stopIfTrue="1" operator="lessThan">
      <formula>0</formula>
    </cfRule>
  </conditionalFormatting>
  <conditionalFormatting sqref="F162">
    <cfRule type="cellIs" dxfId="2" priority="1194" stopIfTrue="1" operator="lessThan">
      <formula>0</formula>
    </cfRule>
  </conditionalFormatting>
  <conditionalFormatting sqref="F163">
    <cfRule type="cellIs" dxfId="2" priority="1193" stopIfTrue="1" operator="lessThan">
      <formula>0</formula>
    </cfRule>
  </conditionalFormatting>
  <conditionalFormatting sqref="F164">
    <cfRule type="cellIs" dxfId="2" priority="1192" stopIfTrue="1" operator="lessThan">
      <formula>0</formula>
    </cfRule>
  </conditionalFormatting>
  <conditionalFormatting sqref="F165">
    <cfRule type="cellIs" dxfId="2" priority="1191" stopIfTrue="1" operator="lessThan">
      <formula>0</formula>
    </cfRule>
  </conditionalFormatting>
  <conditionalFormatting sqref="F166">
    <cfRule type="cellIs" dxfId="2" priority="1190" stopIfTrue="1" operator="lessThan">
      <formula>0</formula>
    </cfRule>
  </conditionalFormatting>
  <conditionalFormatting sqref="F167">
    <cfRule type="cellIs" dxfId="2" priority="1189" stopIfTrue="1" operator="lessThan">
      <formula>0</formula>
    </cfRule>
  </conditionalFormatting>
  <conditionalFormatting sqref="F168">
    <cfRule type="cellIs" dxfId="2" priority="1188" stopIfTrue="1" operator="lessThan">
      <formula>0</formula>
    </cfRule>
  </conditionalFormatting>
  <conditionalFormatting sqref="F169">
    <cfRule type="cellIs" dxfId="2" priority="1187" stopIfTrue="1" operator="lessThan">
      <formula>0</formula>
    </cfRule>
  </conditionalFormatting>
  <conditionalFormatting sqref="F170">
    <cfRule type="cellIs" dxfId="2" priority="1186" stopIfTrue="1" operator="lessThan">
      <formula>0</formula>
    </cfRule>
  </conditionalFormatting>
  <conditionalFormatting sqref="F171">
    <cfRule type="cellIs" dxfId="2" priority="1185" stopIfTrue="1" operator="lessThan">
      <formula>0</formula>
    </cfRule>
  </conditionalFormatting>
  <conditionalFormatting sqref="F172">
    <cfRule type="cellIs" dxfId="2" priority="1184" stopIfTrue="1" operator="lessThan">
      <formula>0</formula>
    </cfRule>
  </conditionalFormatting>
  <conditionalFormatting sqref="F173">
    <cfRule type="cellIs" dxfId="2" priority="1183" stopIfTrue="1" operator="lessThan">
      <formula>0</formula>
    </cfRule>
  </conditionalFormatting>
  <conditionalFormatting sqref="F174">
    <cfRule type="cellIs" dxfId="2" priority="1182" stopIfTrue="1" operator="lessThan">
      <formula>0</formula>
    </cfRule>
  </conditionalFormatting>
  <conditionalFormatting sqref="F175">
    <cfRule type="cellIs" dxfId="2" priority="1181" stopIfTrue="1" operator="lessThan">
      <formula>0</formula>
    </cfRule>
  </conditionalFormatting>
  <conditionalFormatting sqref="F176">
    <cfRule type="cellIs" dxfId="2" priority="1180" stopIfTrue="1" operator="lessThan">
      <formula>0</formula>
    </cfRule>
  </conditionalFormatting>
  <conditionalFormatting sqref="F177">
    <cfRule type="cellIs" dxfId="2" priority="1179" stopIfTrue="1" operator="lessThan">
      <formula>0</formula>
    </cfRule>
  </conditionalFormatting>
  <conditionalFormatting sqref="F178">
    <cfRule type="cellIs" dxfId="2" priority="1178" stopIfTrue="1" operator="lessThan">
      <formula>0</formula>
    </cfRule>
  </conditionalFormatting>
  <conditionalFormatting sqref="F179">
    <cfRule type="cellIs" dxfId="2" priority="1177" stopIfTrue="1" operator="lessThan">
      <formula>0</formula>
    </cfRule>
  </conditionalFormatting>
  <conditionalFormatting sqref="F180">
    <cfRule type="cellIs" dxfId="2" priority="1176" stopIfTrue="1" operator="lessThan">
      <formula>0</formula>
    </cfRule>
  </conditionalFormatting>
  <conditionalFormatting sqref="F181">
    <cfRule type="cellIs" dxfId="2" priority="1175" stopIfTrue="1" operator="lessThan">
      <formula>0</formula>
    </cfRule>
  </conditionalFormatting>
  <conditionalFormatting sqref="F182">
    <cfRule type="cellIs" dxfId="2" priority="1174" stopIfTrue="1" operator="lessThan">
      <formula>0</formula>
    </cfRule>
  </conditionalFormatting>
  <conditionalFormatting sqref="F183">
    <cfRule type="cellIs" dxfId="2" priority="1173" stopIfTrue="1" operator="lessThan">
      <formula>0</formula>
    </cfRule>
  </conditionalFormatting>
  <conditionalFormatting sqref="F184">
    <cfRule type="cellIs" dxfId="2" priority="1172" stopIfTrue="1" operator="lessThan">
      <formula>0</formula>
    </cfRule>
  </conditionalFormatting>
  <conditionalFormatting sqref="F185">
    <cfRule type="cellIs" dxfId="2" priority="1171" stopIfTrue="1" operator="lessThan">
      <formula>0</formula>
    </cfRule>
  </conditionalFormatting>
  <conditionalFormatting sqref="F186">
    <cfRule type="cellIs" dxfId="2" priority="1170" stopIfTrue="1" operator="lessThan">
      <formula>0</formula>
    </cfRule>
  </conditionalFormatting>
  <conditionalFormatting sqref="F187">
    <cfRule type="cellIs" dxfId="2" priority="1169" stopIfTrue="1" operator="lessThan">
      <formula>0</formula>
    </cfRule>
  </conditionalFormatting>
  <conditionalFormatting sqref="F188">
    <cfRule type="cellIs" dxfId="2" priority="1168" stopIfTrue="1" operator="lessThan">
      <formula>0</formula>
    </cfRule>
  </conditionalFormatting>
  <conditionalFormatting sqref="F189">
    <cfRule type="cellIs" dxfId="2" priority="1167" stopIfTrue="1" operator="lessThan">
      <formula>0</formula>
    </cfRule>
  </conditionalFormatting>
  <conditionalFormatting sqref="F190">
    <cfRule type="cellIs" dxfId="2" priority="1166" stopIfTrue="1" operator="lessThan">
      <formula>0</formula>
    </cfRule>
  </conditionalFormatting>
  <conditionalFormatting sqref="F191">
    <cfRule type="cellIs" dxfId="2" priority="1165" stopIfTrue="1" operator="lessThan">
      <formula>0</formula>
    </cfRule>
  </conditionalFormatting>
  <conditionalFormatting sqref="F192">
    <cfRule type="cellIs" dxfId="2" priority="1164" stopIfTrue="1" operator="lessThan">
      <formula>0</formula>
    </cfRule>
  </conditionalFormatting>
  <conditionalFormatting sqref="F193">
    <cfRule type="cellIs" dxfId="2" priority="1163" stopIfTrue="1" operator="lessThan">
      <formula>0</formula>
    </cfRule>
  </conditionalFormatting>
  <conditionalFormatting sqref="F194">
    <cfRule type="cellIs" dxfId="2" priority="1162" stopIfTrue="1" operator="lessThan">
      <formula>0</formula>
    </cfRule>
  </conditionalFormatting>
  <conditionalFormatting sqref="F195">
    <cfRule type="cellIs" dxfId="2" priority="1161" stopIfTrue="1" operator="lessThan">
      <formula>0</formula>
    </cfRule>
  </conditionalFormatting>
  <conditionalFormatting sqref="F196">
    <cfRule type="cellIs" dxfId="2" priority="1160" stopIfTrue="1" operator="lessThan">
      <formula>0</formula>
    </cfRule>
  </conditionalFormatting>
  <conditionalFormatting sqref="F197">
    <cfRule type="cellIs" dxfId="2" priority="1159" stopIfTrue="1" operator="lessThan">
      <formula>0</formula>
    </cfRule>
  </conditionalFormatting>
  <conditionalFormatting sqref="F198">
    <cfRule type="cellIs" dxfId="2" priority="1158" stopIfTrue="1" operator="lessThan">
      <formula>0</formula>
    </cfRule>
  </conditionalFormatting>
  <conditionalFormatting sqref="F199">
    <cfRule type="cellIs" dxfId="2" priority="1157" stopIfTrue="1" operator="lessThan">
      <formula>0</formula>
    </cfRule>
  </conditionalFormatting>
  <conditionalFormatting sqref="F200">
    <cfRule type="cellIs" dxfId="2" priority="1156" stopIfTrue="1" operator="lessThan">
      <formula>0</formula>
    </cfRule>
  </conditionalFormatting>
  <conditionalFormatting sqref="F201">
    <cfRule type="cellIs" dxfId="2" priority="1155" stopIfTrue="1" operator="lessThan">
      <formula>0</formula>
    </cfRule>
  </conditionalFormatting>
  <conditionalFormatting sqref="F202">
    <cfRule type="cellIs" dxfId="2" priority="1154" stopIfTrue="1" operator="lessThan">
      <formula>0</formula>
    </cfRule>
  </conditionalFormatting>
  <conditionalFormatting sqref="F203">
    <cfRule type="cellIs" dxfId="2" priority="1153" stopIfTrue="1" operator="lessThan">
      <formula>0</formula>
    </cfRule>
  </conditionalFormatting>
  <conditionalFormatting sqref="F204">
    <cfRule type="cellIs" dxfId="2" priority="1152" stopIfTrue="1" operator="lessThan">
      <formula>0</formula>
    </cfRule>
  </conditionalFormatting>
  <conditionalFormatting sqref="F205">
    <cfRule type="cellIs" dxfId="2" priority="1151" stopIfTrue="1" operator="lessThan">
      <formula>0</formula>
    </cfRule>
  </conditionalFormatting>
  <conditionalFormatting sqref="F206">
    <cfRule type="cellIs" dxfId="2" priority="1150" stopIfTrue="1" operator="lessThan">
      <formula>0</formula>
    </cfRule>
  </conditionalFormatting>
  <conditionalFormatting sqref="F207">
    <cfRule type="cellIs" dxfId="2" priority="1149" stopIfTrue="1" operator="lessThan">
      <formula>0</formula>
    </cfRule>
  </conditionalFormatting>
  <conditionalFormatting sqref="F208">
    <cfRule type="cellIs" dxfId="2" priority="1148" stopIfTrue="1" operator="lessThan">
      <formula>0</formula>
    </cfRule>
  </conditionalFormatting>
  <conditionalFormatting sqref="F209">
    <cfRule type="cellIs" dxfId="2" priority="1147" stopIfTrue="1" operator="lessThan">
      <formula>0</formula>
    </cfRule>
  </conditionalFormatting>
  <conditionalFormatting sqref="F210">
    <cfRule type="cellIs" dxfId="2" priority="1146" stopIfTrue="1" operator="lessThan">
      <formula>0</formula>
    </cfRule>
  </conditionalFormatting>
  <conditionalFormatting sqref="F211">
    <cfRule type="cellIs" dxfId="2" priority="1145" stopIfTrue="1" operator="lessThan">
      <formula>0</formula>
    </cfRule>
  </conditionalFormatting>
  <conditionalFormatting sqref="F212">
    <cfRule type="cellIs" dxfId="2" priority="1144" stopIfTrue="1" operator="lessThan">
      <formula>0</formula>
    </cfRule>
  </conditionalFormatting>
  <conditionalFormatting sqref="F213">
    <cfRule type="cellIs" dxfId="2" priority="1143" stopIfTrue="1" operator="lessThan">
      <formula>0</formula>
    </cfRule>
  </conditionalFormatting>
  <conditionalFormatting sqref="F214">
    <cfRule type="cellIs" dxfId="2" priority="1142" stopIfTrue="1" operator="lessThan">
      <formula>0</formula>
    </cfRule>
  </conditionalFormatting>
  <conditionalFormatting sqref="F215">
    <cfRule type="cellIs" dxfId="2" priority="1141" stopIfTrue="1" operator="lessThan">
      <formula>0</formula>
    </cfRule>
  </conditionalFormatting>
  <conditionalFormatting sqref="F216">
    <cfRule type="cellIs" dxfId="2" priority="1140" stopIfTrue="1" operator="lessThan">
      <formula>0</formula>
    </cfRule>
  </conditionalFormatting>
  <conditionalFormatting sqref="F217">
    <cfRule type="cellIs" dxfId="2" priority="1139" stopIfTrue="1" operator="lessThan">
      <formula>0</formula>
    </cfRule>
  </conditionalFormatting>
  <conditionalFormatting sqref="F218">
    <cfRule type="cellIs" dxfId="2" priority="1138" stopIfTrue="1" operator="lessThan">
      <formula>0</formula>
    </cfRule>
  </conditionalFormatting>
  <conditionalFormatting sqref="F219">
    <cfRule type="cellIs" dxfId="2" priority="1137" stopIfTrue="1" operator="lessThan">
      <formula>0</formula>
    </cfRule>
  </conditionalFormatting>
  <conditionalFormatting sqref="F220">
    <cfRule type="cellIs" dxfId="2" priority="1136" stopIfTrue="1" operator="lessThan">
      <formula>0</formula>
    </cfRule>
  </conditionalFormatting>
  <conditionalFormatting sqref="F221">
    <cfRule type="cellIs" dxfId="2" priority="1135" stopIfTrue="1" operator="lessThan">
      <formula>0</formula>
    </cfRule>
  </conditionalFormatting>
  <conditionalFormatting sqref="F222">
    <cfRule type="cellIs" dxfId="2" priority="1134" stopIfTrue="1" operator="lessThan">
      <formula>0</formula>
    </cfRule>
  </conditionalFormatting>
  <conditionalFormatting sqref="F223">
    <cfRule type="cellIs" dxfId="2" priority="1133" stopIfTrue="1" operator="lessThan">
      <formula>0</formula>
    </cfRule>
  </conditionalFormatting>
  <conditionalFormatting sqref="F224">
    <cfRule type="cellIs" dxfId="2" priority="1132" stopIfTrue="1" operator="lessThan">
      <formula>0</formula>
    </cfRule>
  </conditionalFormatting>
  <conditionalFormatting sqref="F225">
    <cfRule type="cellIs" dxfId="2" priority="1131" stopIfTrue="1" operator="lessThan">
      <formula>0</formula>
    </cfRule>
  </conditionalFormatting>
  <conditionalFormatting sqref="F226">
    <cfRule type="cellIs" dxfId="2" priority="1130" stopIfTrue="1" operator="lessThan">
      <formula>0</formula>
    </cfRule>
  </conditionalFormatting>
  <conditionalFormatting sqref="F227">
    <cfRule type="cellIs" dxfId="2" priority="1129" stopIfTrue="1" operator="lessThan">
      <formula>0</formula>
    </cfRule>
  </conditionalFormatting>
  <conditionalFormatting sqref="F228">
    <cfRule type="cellIs" dxfId="2" priority="1128" stopIfTrue="1" operator="lessThan">
      <formula>0</formula>
    </cfRule>
  </conditionalFormatting>
  <conditionalFormatting sqref="F229">
    <cfRule type="cellIs" dxfId="2" priority="1127" stopIfTrue="1" operator="lessThan">
      <formula>0</formula>
    </cfRule>
  </conditionalFormatting>
  <conditionalFormatting sqref="F230">
    <cfRule type="cellIs" dxfId="2" priority="1126" stopIfTrue="1" operator="lessThan">
      <formula>0</formula>
    </cfRule>
  </conditionalFormatting>
  <conditionalFormatting sqref="F231">
    <cfRule type="cellIs" dxfId="2" priority="1125" stopIfTrue="1" operator="lessThan">
      <formula>0</formula>
    </cfRule>
  </conditionalFormatting>
  <conditionalFormatting sqref="F232">
    <cfRule type="cellIs" dxfId="2" priority="1124" stopIfTrue="1" operator="lessThan">
      <formula>0</formula>
    </cfRule>
  </conditionalFormatting>
  <conditionalFormatting sqref="F233">
    <cfRule type="cellIs" dxfId="2" priority="1123" stopIfTrue="1" operator="lessThan">
      <formula>0</formula>
    </cfRule>
  </conditionalFormatting>
  <conditionalFormatting sqref="F234">
    <cfRule type="cellIs" dxfId="2" priority="1122" stopIfTrue="1" operator="lessThan">
      <formula>0</formula>
    </cfRule>
  </conditionalFormatting>
  <conditionalFormatting sqref="F235">
    <cfRule type="cellIs" dxfId="2" priority="1121" stopIfTrue="1" operator="lessThan">
      <formula>0</formula>
    </cfRule>
  </conditionalFormatting>
  <conditionalFormatting sqref="F236">
    <cfRule type="cellIs" dxfId="2" priority="1120" stopIfTrue="1" operator="lessThan">
      <formula>0</formula>
    </cfRule>
  </conditionalFormatting>
  <conditionalFormatting sqref="F237">
    <cfRule type="cellIs" dxfId="2" priority="1119" stopIfTrue="1" operator="lessThan">
      <formula>0</formula>
    </cfRule>
  </conditionalFormatting>
  <conditionalFormatting sqref="F238">
    <cfRule type="cellIs" dxfId="2" priority="1118" stopIfTrue="1" operator="lessThan">
      <formula>0</formula>
    </cfRule>
  </conditionalFormatting>
  <conditionalFormatting sqref="F239">
    <cfRule type="cellIs" dxfId="2" priority="1117" stopIfTrue="1" operator="lessThan">
      <formula>0</formula>
    </cfRule>
  </conditionalFormatting>
  <conditionalFormatting sqref="F240">
    <cfRule type="cellIs" dxfId="2" priority="1116" stopIfTrue="1" operator="lessThan">
      <formula>0</formula>
    </cfRule>
  </conditionalFormatting>
  <conditionalFormatting sqref="F241">
    <cfRule type="cellIs" dxfId="2" priority="1115" stopIfTrue="1" operator="lessThan">
      <formula>0</formula>
    </cfRule>
  </conditionalFormatting>
  <conditionalFormatting sqref="F242">
    <cfRule type="cellIs" dxfId="2" priority="1114" stopIfTrue="1" operator="lessThan">
      <formula>0</formula>
    </cfRule>
  </conditionalFormatting>
  <conditionalFormatting sqref="F243">
    <cfRule type="cellIs" dxfId="2" priority="1113" stopIfTrue="1" operator="lessThan">
      <formula>0</formula>
    </cfRule>
  </conditionalFormatting>
  <conditionalFormatting sqref="F244">
    <cfRule type="cellIs" dxfId="2" priority="1112" stopIfTrue="1" operator="lessThan">
      <formula>0</formula>
    </cfRule>
  </conditionalFormatting>
  <conditionalFormatting sqref="F245">
    <cfRule type="cellIs" dxfId="2" priority="1111" stopIfTrue="1" operator="lessThan">
      <formula>0</formula>
    </cfRule>
  </conditionalFormatting>
  <conditionalFormatting sqref="F246">
    <cfRule type="cellIs" dxfId="2" priority="1110" stopIfTrue="1" operator="lessThan">
      <formula>0</formula>
    </cfRule>
  </conditionalFormatting>
  <conditionalFormatting sqref="F247">
    <cfRule type="cellIs" dxfId="2" priority="1109" stopIfTrue="1" operator="lessThan">
      <formula>0</formula>
    </cfRule>
  </conditionalFormatting>
  <conditionalFormatting sqref="F248">
    <cfRule type="cellIs" dxfId="2" priority="1108" stopIfTrue="1" operator="lessThan">
      <formula>0</formula>
    </cfRule>
  </conditionalFormatting>
  <conditionalFormatting sqref="F249">
    <cfRule type="cellIs" dxfId="2" priority="1107" stopIfTrue="1" operator="lessThan">
      <formula>0</formula>
    </cfRule>
  </conditionalFormatting>
  <conditionalFormatting sqref="F250">
    <cfRule type="cellIs" dxfId="2" priority="1106" stopIfTrue="1" operator="lessThan">
      <formula>0</formula>
    </cfRule>
  </conditionalFormatting>
  <conditionalFormatting sqref="F251">
    <cfRule type="cellIs" dxfId="2" priority="1105" stopIfTrue="1" operator="lessThan">
      <formula>0</formula>
    </cfRule>
  </conditionalFormatting>
  <conditionalFormatting sqref="F252">
    <cfRule type="cellIs" dxfId="2" priority="1104" stopIfTrue="1" operator="lessThan">
      <formula>0</formula>
    </cfRule>
  </conditionalFormatting>
  <conditionalFormatting sqref="F253">
    <cfRule type="cellIs" dxfId="2" priority="1103" stopIfTrue="1" operator="lessThan">
      <formula>0</formula>
    </cfRule>
  </conditionalFormatting>
  <conditionalFormatting sqref="F254">
    <cfRule type="cellIs" dxfId="2" priority="1102" stopIfTrue="1" operator="lessThan">
      <formula>0</formula>
    </cfRule>
  </conditionalFormatting>
  <conditionalFormatting sqref="F255">
    <cfRule type="cellIs" dxfId="2" priority="1101" stopIfTrue="1" operator="lessThan">
      <formula>0</formula>
    </cfRule>
  </conditionalFormatting>
  <conditionalFormatting sqref="F256">
    <cfRule type="cellIs" dxfId="2" priority="1100" stopIfTrue="1" operator="lessThan">
      <formula>0</formula>
    </cfRule>
  </conditionalFormatting>
  <conditionalFormatting sqref="F257">
    <cfRule type="cellIs" dxfId="2" priority="1099" stopIfTrue="1" operator="lessThan">
      <formula>0</formula>
    </cfRule>
  </conditionalFormatting>
  <conditionalFormatting sqref="F258">
    <cfRule type="cellIs" dxfId="2" priority="1098" stopIfTrue="1" operator="lessThan">
      <formula>0</formula>
    </cfRule>
  </conditionalFormatting>
  <conditionalFormatting sqref="F259">
    <cfRule type="cellIs" dxfId="2" priority="1097" stopIfTrue="1" operator="lessThan">
      <formula>0</formula>
    </cfRule>
  </conditionalFormatting>
  <conditionalFormatting sqref="F260">
    <cfRule type="cellIs" dxfId="2" priority="1096" stopIfTrue="1" operator="lessThan">
      <formula>0</formula>
    </cfRule>
  </conditionalFormatting>
  <conditionalFormatting sqref="F261">
    <cfRule type="cellIs" dxfId="2" priority="1095" stopIfTrue="1" operator="lessThan">
      <formula>0</formula>
    </cfRule>
  </conditionalFormatting>
  <conditionalFormatting sqref="F262">
    <cfRule type="cellIs" dxfId="2" priority="1094" stopIfTrue="1" operator="lessThan">
      <formula>0</formula>
    </cfRule>
  </conditionalFormatting>
  <conditionalFormatting sqref="F263">
    <cfRule type="cellIs" dxfId="2" priority="1093" stopIfTrue="1" operator="lessThan">
      <formula>0</formula>
    </cfRule>
  </conditionalFormatting>
  <conditionalFormatting sqref="F264">
    <cfRule type="cellIs" dxfId="2" priority="1092" stopIfTrue="1" operator="lessThan">
      <formula>0</formula>
    </cfRule>
  </conditionalFormatting>
  <conditionalFormatting sqref="F265">
    <cfRule type="cellIs" dxfId="2" priority="1091" stopIfTrue="1" operator="lessThan">
      <formula>0</formula>
    </cfRule>
  </conditionalFormatting>
  <conditionalFormatting sqref="F266">
    <cfRule type="cellIs" dxfId="2" priority="1090" stopIfTrue="1" operator="lessThan">
      <formula>0</formula>
    </cfRule>
  </conditionalFormatting>
  <conditionalFormatting sqref="F267">
    <cfRule type="cellIs" dxfId="2" priority="1089" stopIfTrue="1" operator="lessThan">
      <formula>0</formula>
    </cfRule>
  </conditionalFormatting>
  <conditionalFormatting sqref="F268">
    <cfRule type="cellIs" dxfId="2" priority="1088" stopIfTrue="1" operator="lessThan">
      <formula>0</formula>
    </cfRule>
  </conditionalFormatting>
  <conditionalFormatting sqref="F269">
    <cfRule type="cellIs" dxfId="2" priority="1087" stopIfTrue="1" operator="lessThan">
      <formula>0</formula>
    </cfRule>
  </conditionalFormatting>
  <conditionalFormatting sqref="F270">
    <cfRule type="cellIs" dxfId="2" priority="1086" stopIfTrue="1" operator="lessThan">
      <formula>0</formula>
    </cfRule>
  </conditionalFormatting>
  <conditionalFormatting sqref="F271">
    <cfRule type="cellIs" dxfId="2" priority="1085" stopIfTrue="1" operator="lessThan">
      <formula>0</formula>
    </cfRule>
  </conditionalFormatting>
  <conditionalFormatting sqref="F272">
    <cfRule type="cellIs" dxfId="2" priority="1084" stopIfTrue="1" operator="lessThan">
      <formula>0</formula>
    </cfRule>
  </conditionalFormatting>
  <conditionalFormatting sqref="F273">
    <cfRule type="cellIs" dxfId="2" priority="1083" stopIfTrue="1" operator="lessThan">
      <formula>0</formula>
    </cfRule>
  </conditionalFormatting>
  <conditionalFormatting sqref="F274">
    <cfRule type="cellIs" dxfId="2" priority="1082" stopIfTrue="1" operator="lessThan">
      <formula>0</formula>
    </cfRule>
  </conditionalFormatting>
  <conditionalFormatting sqref="F275">
    <cfRule type="cellIs" dxfId="2" priority="1081" stopIfTrue="1" operator="lessThan">
      <formula>0</formula>
    </cfRule>
  </conditionalFormatting>
  <conditionalFormatting sqref="F276">
    <cfRule type="cellIs" dxfId="2" priority="1080" stopIfTrue="1" operator="lessThan">
      <formula>0</formula>
    </cfRule>
  </conditionalFormatting>
  <conditionalFormatting sqref="F277">
    <cfRule type="cellIs" dxfId="2" priority="1079" stopIfTrue="1" operator="lessThan">
      <formula>0</formula>
    </cfRule>
  </conditionalFormatting>
  <conditionalFormatting sqref="F278">
    <cfRule type="cellIs" dxfId="2" priority="1078" stopIfTrue="1" operator="lessThan">
      <formula>0</formula>
    </cfRule>
  </conditionalFormatting>
  <conditionalFormatting sqref="F279">
    <cfRule type="cellIs" dxfId="2" priority="1077" stopIfTrue="1" operator="lessThan">
      <formula>0</formula>
    </cfRule>
  </conditionalFormatting>
  <conditionalFormatting sqref="F280">
    <cfRule type="cellIs" dxfId="2" priority="1076" stopIfTrue="1" operator="lessThan">
      <formula>0</formula>
    </cfRule>
  </conditionalFormatting>
  <conditionalFormatting sqref="F281">
    <cfRule type="cellIs" dxfId="2" priority="1075" stopIfTrue="1" operator="lessThan">
      <formula>0</formula>
    </cfRule>
  </conditionalFormatting>
  <conditionalFormatting sqref="F282">
    <cfRule type="cellIs" dxfId="2" priority="1074" stopIfTrue="1" operator="lessThan">
      <formula>0</formula>
    </cfRule>
  </conditionalFormatting>
  <conditionalFormatting sqref="F283">
    <cfRule type="cellIs" dxfId="2" priority="1073" stopIfTrue="1" operator="lessThan">
      <formula>0</formula>
    </cfRule>
  </conditionalFormatting>
  <conditionalFormatting sqref="F284">
    <cfRule type="cellIs" dxfId="2" priority="1072" stopIfTrue="1" operator="lessThan">
      <formula>0</formula>
    </cfRule>
  </conditionalFormatting>
  <conditionalFormatting sqref="F285">
    <cfRule type="cellIs" dxfId="2" priority="1071" stopIfTrue="1" operator="lessThan">
      <formula>0</formula>
    </cfRule>
  </conditionalFormatting>
  <conditionalFormatting sqref="F286">
    <cfRule type="cellIs" dxfId="2" priority="1070" stopIfTrue="1" operator="lessThan">
      <formula>0</formula>
    </cfRule>
  </conditionalFormatting>
  <conditionalFormatting sqref="F287">
    <cfRule type="cellIs" dxfId="2" priority="1069" stopIfTrue="1" operator="lessThan">
      <formula>0</formula>
    </cfRule>
  </conditionalFormatting>
  <conditionalFormatting sqref="F288">
    <cfRule type="cellIs" dxfId="2" priority="1068" stopIfTrue="1" operator="lessThan">
      <formula>0</formula>
    </cfRule>
  </conditionalFormatting>
  <conditionalFormatting sqref="F289">
    <cfRule type="cellIs" dxfId="2" priority="1067" stopIfTrue="1" operator="lessThan">
      <formula>0</formula>
    </cfRule>
  </conditionalFormatting>
  <conditionalFormatting sqref="F290">
    <cfRule type="cellIs" dxfId="2" priority="1066" stopIfTrue="1" operator="lessThan">
      <formula>0</formula>
    </cfRule>
  </conditionalFormatting>
  <conditionalFormatting sqref="F291">
    <cfRule type="cellIs" dxfId="2" priority="1065" stopIfTrue="1" operator="lessThan">
      <formula>0</formula>
    </cfRule>
  </conditionalFormatting>
  <conditionalFormatting sqref="F292">
    <cfRule type="cellIs" dxfId="2" priority="1064" stopIfTrue="1" operator="lessThan">
      <formula>0</formula>
    </cfRule>
  </conditionalFormatting>
  <conditionalFormatting sqref="F293">
    <cfRule type="cellIs" dxfId="2" priority="1063" stopIfTrue="1" operator="lessThan">
      <formula>0</formula>
    </cfRule>
  </conditionalFormatting>
  <conditionalFormatting sqref="F294">
    <cfRule type="cellIs" dxfId="2" priority="1062" stopIfTrue="1" operator="lessThan">
      <formula>0</formula>
    </cfRule>
  </conditionalFormatting>
  <conditionalFormatting sqref="F295">
    <cfRule type="cellIs" dxfId="2" priority="1061" stopIfTrue="1" operator="lessThan">
      <formula>0</formula>
    </cfRule>
  </conditionalFormatting>
  <conditionalFormatting sqref="F296">
    <cfRule type="cellIs" dxfId="2" priority="1060" stopIfTrue="1" operator="lessThan">
      <formula>0</formula>
    </cfRule>
  </conditionalFormatting>
  <conditionalFormatting sqref="F297">
    <cfRule type="cellIs" dxfId="2" priority="1059" stopIfTrue="1" operator="lessThan">
      <formula>0</formula>
    </cfRule>
  </conditionalFormatting>
  <conditionalFormatting sqref="F298">
    <cfRule type="cellIs" dxfId="2" priority="1058" stopIfTrue="1" operator="lessThan">
      <formula>0</formula>
    </cfRule>
  </conditionalFormatting>
  <conditionalFormatting sqref="F299">
    <cfRule type="cellIs" dxfId="2" priority="1057" stopIfTrue="1" operator="lessThan">
      <formula>0</formula>
    </cfRule>
  </conditionalFormatting>
  <conditionalFormatting sqref="F300">
    <cfRule type="cellIs" dxfId="2" priority="1056" stopIfTrue="1" operator="lessThan">
      <formula>0</formula>
    </cfRule>
  </conditionalFormatting>
  <conditionalFormatting sqref="F301">
    <cfRule type="cellIs" dxfId="2" priority="1055" stopIfTrue="1" operator="lessThan">
      <formula>0</formula>
    </cfRule>
  </conditionalFormatting>
  <conditionalFormatting sqref="F302">
    <cfRule type="cellIs" dxfId="2" priority="1054" stopIfTrue="1" operator="lessThan">
      <formula>0</formula>
    </cfRule>
  </conditionalFormatting>
  <conditionalFormatting sqref="F303">
    <cfRule type="cellIs" dxfId="2" priority="1053" stopIfTrue="1" operator="lessThan">
      <formula>0</formula>
    </cfRule>
  </conditionalFormatting>
  <conditionalFormatting sqref="F304">
    <cfRule type="cellIs" dxfId="2" priority="1052" stopIfTrue="1" operator="lessThan">
      <formula>0</formula>
    </cfRule>
  </conditionalFormatting>
  <conditionalFormatting sqref="F305">
    <cfRule type="cellIs" dxfId="2" priority="1051" stopIfTrue="1" operator="lessThan">
      <formula>0</formula>
    </cfRule>
  </conditionalFormatting>
  <conditionalFormatting sqref="F306">
    <cfRule type="cellIs" dxfId="2" priority="1050" stopIfTrue="1" operator="lessThan">
      <formula>0</formula>
    </cfRule>
  </conditionalFormatting>
  <conditionalFormatting sqref="F307">
    <cfRule type="cellIs" dxfId="2" priority="1049" stopIfTrue="1" operator="lessThan">
      <formula>0</formula>
    </cfRule>
  </conditionalFormatting>
  <conditionalFormatting sqref="F308">
    <cfRule type="cellIs" dxfId="2" priority="1048" stopIfTrue="1" operator="lessThan">
      <formula>0</formula>
    </cfRule>
  </conditionalFormatting>
  <conditionalFormatting sqref="F309">
    <cfRule type="cellIs" dxfId="2" priority="1047" stopIfTrue="1" operator="lessThan">
      <formula>0</formula>
    </cfRule>
  </conditionalFormatting>
  <conditionalFormatting sqref="F310">
    <cfRule type="cellIs" dxfId="2" priority="1046" stopIfTrue="1" operator="lessThan">
      <formula>0</formula>
    </cfRule>
  </conditionalFormatting>
  <conditionalFormatting sqref="F311">
    <cfRule type="cellIs" dxfId="2" priority="1045" stopIfTrue="1" operator="lessThan">
      <formula>0</formula>
    </cfRule>
  </conditionalFormatting>
  <conditionalFormatting sqref="F312">
    <cfRule type="cellIs" dxfId="2" priority="1044" stopIfTrue="1" operator="lessThan">
      <formula>0</formula>
    </cfRule>
  </conditionalFormatting>
  <conditionalFormatting sqref="F313">
    <cfRule type="cellIs" dxfId="2" priority="1043" stopIfTrue="1" operator="lessThan">
      <formula>0</formula>
    </cfRule>
  </conditionalFormatting>
  <conditionalFormatting sqref="F314">
    <cfRule type="cellIs" dxfId="2" priority="1042" stopIfTrue="1" operator="lessThan">
      <formula>0</formula>
    </cfRule>
  </conditionalFormatting>
  <conditionalFormatting sqref="F315">
    <cfRule type="cellIs" dxfId="2" priority="1041" stopIfTrue="1" operator="lessThan">
      <formula>0</formula>
    </cfRule>
  </conditionalFormatting>
  <conditionalFormatting sqref="F316">
    <cfRule type="cellIs" dxfId="2" priority="1040" stopIfTrue="1" operator="lessThan">
      <formula>0</formula>
    </cfRule>
  </conditionalFormatting>
  <conditionalFormatting sqref="F317">
    <cfRule type="cellIs" dxfId="2" priority="1039" stopIfTrue="1" operator="lessThan">
      <formula>0</formula>
    </cfRule>
  </conditionalFormatting>
  <conditionalFormatting sqref="F318">
    <cfRule type="cellIs" dxfId="2" priority="1038" stopIfTrue="1" operator="lessThan">
      <formula>0</formula>
    </cfRule>
  </conditionalFormatting>
  <conditionalFormatting sqref="F319">
    <cfRule type="cellIs" dxfId="2" priority="1037" stopIfTrue="1" operator="lessThan">
      <formula>0</formula>
    </cfRule>
  </conditionalFormatting>
  <conditionalFormatting sqref="F320">
    <cfRule type="cellIs" dxfId="2" priority="1036" stopIfTrue="1" operator="lessThan">
      <formula>0</formula>
    </cfRule>
  </conditionalFormatting>
  <conditionalFormatting sqref="F321">
    <cfRule type="cellIs" dxfId="2" priority="1035" stopIfTrue="1" operator="lessThan">
      <formula>0</formula>
    </cfRule>
  </conditionalFormatting>
  <conditionalFormatting sqref="F322">
    <cfRule type="cellIs" dxfId="2" priority="1034" stopIfTrue="1" operator="lessThan">
      <formula>0</formula>
    </cfRule>
  </conditionalFormatting>
  <conditionalFormatting sqref="F323">
    <cfRule type="cellIs" dxfId="2" priority="1033" stopIfTrue="1" operator="lessThan">
      <formula>0</formula>
    </cfRule>
  </conditionalFormatting>
  <conditionalFormatting sqref="F324">
    <cfRule type="cellIs" dxfId="2" priority="1032" stopIfTrue="1" operator="lessThan">
      <formula>0</formula>
    </cfRule>
  </conditionalFormatting>
  <conditionalFormatting sqref="F325">
    <cfRule type="cellIs" dxfId="2" priority="1031" stopIfTrue="1" operator="lessThan">
      <formula>0</formula>
    </cfRule>
  </conditionalFormatting>
  <conditionalFormatting sqref="F326">
    <cfRule type="cellIs" dxfId="2" priority="1030" stopIfTrue="1" operator="lessThan">
      <formula>0</formula>
    </cfRule>
  </conditionalFormatting>
  <conditionalFormatting sqref="F327">
    <cfRule type="cellIs" dxfId="2" priority="1029" stopIfTrue="1" operator="lessThan">
      <formula>0</formula>
    </cfRule>
  </conditionalFormatting>
  <conditionalFormatting sqref="F328">
    <cfRule type="cellIs" dxfId="2" priority="1028" stopIfTrue="1" operator="lessThan">
      <formula>0</formula>
    </cfRule>
  </conditionalFormatting>
  <conditionalFormatting sqref="F329">
    <cfRule type="cellIs" dxfId="2" priority="1027" stopIfTrue="1" operator="lessThan">
      <formula>0</formula>
    </cfRule>
  </conditionalFormatting>
  <conditionalFormatting sqref="F330">
    <cfRule type="cellIs" dxfId="2" priority="1026" stopIfTrue="1" operator="lessThan">
      <formula>0</formula>
    </cfRule>
  </conditionalFormatting>
  <conditionalFormatting sqref="F331">
    <cfRule type="cellIs" dxfId="2" priority="1025" stopIfTrue="1" operator="lessThan">
      <formula>0</formula>
    </cfRule>
  </conditionalFormatting>
  <conditionalFormatting sqref="F332">
    <cfRule type="cellIs" dxfId="2" priority="1024" stopIfTrue="1" operator="lessThan">
      <formula>0</formula>
    </cfRule>
  </conditionalFormatting>
  <conditionalFormatting sqref="F333">
    <cfRule type="cellIs" dxfId="2" priority="1023" stopIfTrue="1" operator="lessThan">
      <formula>0</formula>
    </cfRule>
  </conditionalFormatting>
  <conditionalFormatting sqref="F334">
    <cfRule type="cellIs" dxfId="2" priority="1022" stopIfTrue="1" operator="lessThan">
      <formula>0</formula>
    </cfRule>
  </conditionalFormatting>
  <conditionalFormatting sqref="F335">
    <cfRule type="cellIs" dxfId="2" priority="1021" stopIfTrue="1" operator="lessThan">
      <formula>0</formula>
    </cfRule>
  </conditionalFormatting>
  <conditionalFormatting sqref="F336">
    <cfRule type="cellIs" dxfId="2" priority="1020" stopIfTrue="1" operator="lessThan">
      <formula>0</formula>
    </cfRule>
  </conditionalFormatting>
  <conditionalFormatting sqref="F337">
    <cfRule type="cellIs" dxfId="2" priority="1019" stopIfTrue="1" operator="lessThan">
      <formula>0</formula>
    </cfRule>
  </conditionalFormatting>
  <conditionalFormatting sqref="F338">
    <cfRule type="cellIs" dxfId="2" priority="1018" stopIfTrue="1" operator="lessThan">
      <formula>0</formula>
    </cfRule>
  </conditionalFormatting>
  <conditionalFormatting sqref="F339">
    <cfRule type="cellIs" dxfId="2" priority="1017" stopIfTrue="1" operator="lessThan">
      <formula>0</formula>
    </cfRule>
  </conditionalFormatting>
  <conditionalFormatting sqref="F340">
    <cfRule type="cellIs" dxfId="2" priority="1016" stopIfTrue="1" operator="lessThan">
      <formula>0</formula>
    </cfRule>
  </conditionalFormatting>
  <conditionalFormatting sqref="F341">
    <cfRule type="cellIs" dxfId="2" priority="1015" stopIfTrue="1" operator="lessThan">
      <formula>0</formula>
    </cfRule>
  </conditionalFormatting>
  <conditionalFormatting sqref="F342">
    <cfRule type="cellIs" dxfId="2" priority="1014" stopIfTrue="1" operator="lessThan">
      <formula>0</formula>
    </cfRule>
  </conditionalFormatting>
  <conditionalFormatting sqref="F343">
    <cfRule type="cellIs" dxfId="2" priority="1013" stopIfTrue="1" operator="lessThan">
      <formula>0</formula>
    </cfRule>
  </conditionalFormatting>
  <conditionalFormatting sqref="F344">
    <cfRule type="cellIs" dxfId="2" priority="1012" stopIfTrue="1" operator="lessThan">
      <formula>0</formula>
    </cfRule>
  </conditionalFormatting>
  <conditionalFormatting sqref="F345">
    <cfRule type="cellIs" dxfId="2" priority="1011" stopIfTrue="1" operator="lessThan">
      <formula>0</formula>
    </cfRule>
  </conditionalFormatting>
  <conditionalFormatting sqref="F346">
    <cfRule type="cellIs" dxfId="2" priority="1010" stopIfTrue="1" operator="lessThan">
      <formula>0</formula>
    </cfRule>
  </conditionalFormatting>
  <conditionalFormatting sqref="F347">
    <cfRule type="cellIs" dxfId="2" priority="1009" stopIfTrue="1" operator="lessThan">
      <formula>0</formula>
    </cfRule>
  </conditionalFormatting>
  <conditionalFormatting sqref="F348">
    <cfRule type="cellIs" dxfId="2" priority="1008" stopIfTrue="1" operator="lessThan">
      <formula>0</formula>
    </cfRule>
  </conditionalFormatting>
  <conditionalFormatting sqref="F349">
    <cfRule type="cellIs" dxfId="2" priority="1007" stopIfTrue="1" operator="lessThan">
      <formula>0</formula>
    </cfRule>
  </conditionalFormatting>
  <conditionalFormatting sqref="F350">
    <cfRule type="cellIs" dxfId="2" priority="1006" stopIfTrue="1" operator="lessThan">
      <formula>0</formula>
    </cfRule>
  </conditionalFormatting>
  <conditionalFormatting sqref="F351">
    <cfRule type="cellIs" dxfId="2" priority="1005" stopIfTrue="1" operator="lessThan">
      <formula>0</formula>
    </cfRule>
  </conditionalFormatting>
  <conditionalFormatting sqref="F352">
    <cfRule type="cellIs" dxfId="2" priority="1004" stopIfTrue="1" operator="lessThan">
      <formula>0</formula>
    </cfRule>
  </conditionalFormatting>
  <conditionalFormatting sqref="F353">
    <cfRule type="cellIs" dxfId="2" priority="1003" stopIfTrue="1" operator="lessThan">
      <formula>0</formula>
    </cfRule>
  </conditionalFormatting>
  <conditionalFormatting sqref="F354">
    <cfRule type="cellIs" dxfId="2" priority="1002" stopIfTrue="1" operator="lessThan">
      <formula>0</formula>
    </cfRule>
  </conditionalFormatting>
  <conditionalFormatting sqref="F355">
    <cfRule type="cellIs" dxfId="2" priority="1001" stopIfTrue="1" operator="lessThan">
      <formula>0</formula>
    </cfRule>
  </conditionalFormatting>
  <conditionalFormatting sqref="F356">
    <cfRule type="cellIs" dxfId="2" priority="1000" stopIfTrue="1" operator="lessThan">
      <formula>0</formula>
    </cfRule>
  </conditionalFormatting>
  <conditionalFormatting sqref="F357">
    <cfRule type="cellIs" dxfId="2" priority="999" stopIfTrue="1" operator="lessThan">
      <formula>0</formula>
    </cfRule>
  </conditionalFormatting>
  <conditionalFormatting sqref="F358">
    <cfRule type="cellIs" dxfId="2" priority="998" stopIfTrue="1" operator="lessThan">
      <formula>0</formula>
    </cfRule>
  </conditionalFormatting>
  <conditionalFormatting sqref="F359">
    <cfRule type="cellIs" dxfId="2" priority="997" stopIfTrue="1" operator="lessThan">
      <formula>0</formula>
    </cfRule>
  </conditionalFormatting>
  <conditionalFormatting sqref="F360">
    <cfRule type="cellIs" dxfId="2" priority="996" stopIfTrue="1" operator="lessThan">
      <formula>0</formula>
    </cfRule>
  </conditionalFormatting>
  <conditionalFormatting sqref="F361">
    <cfRule type="cellIs" dxfId="2" priority="995" stopIfTrue="1" operator="lessThan">
      <formula>0</formula>
    </cfRule>
  </conditionalFormatting>
  <conditionalFormatting sqref="F362">
    <cfRule type="cellIs" dxfId="2" priority="994" stopIfTrue="1" operator="lessThan">
      <formula>0</formula>
    </cfRule>
  </conditionalFormatting>
  <conditionalFormatting sqref="F363">
    <cfRule type="cellIs" dxfId="2" priority="993" stopIfTrue="1" operator="lessThan">
      <formula>0</formula>
    </cfRule>
  </conditionalFormatting>
  <conditionalFormatting sqref="F364">
    <cfRule type="cellIs" dxfId="2" priority="992" stopIfTrue="1" operator="lessThan">
      <formula>0</formula>
    </cfRule>
  </conditionalFormatting>
  <conditionalFormatting sqref="F365">
    <cfRule type="cellIs" dxfId="2" priority="991" stopIfTrue="1" operator="lessThan">
      <formula>0</formula>
    </cfRule>
  </conditionalFormatting>
  <conditionalFormatting sqref="F366">
    <cfRule type="cellIs" dxfId="2" priority="990" stopIfTrue="1" operator="lessThan">
      <formula>0</formula>
    </cfRule>
  </conditionalFormatting>
  <conditionalFormatting sqref="F367">
    <cfRule type="cellIs" dxfId="2" priority="989" stopIfTrue="1" operator="lessThan">
      <formula>0</formula>
    </cfRule>
  </conditionalFormatting>
  <conditionalFormatting sqref="F368">
    <cfRule type="cellIs" dxfId="2" priority="988" stopIfTrue="1" operator="lessThan">
      <formula>0</formula>
    </cfRule>
  </conditionalFormatting>
  <conditionalFormatting sqref="F369">
    <cfRule type="cellIs" dxfId="2" priority="987" stopIfTrue="1" operator="lessThan">
      <formula>0</formula>
    </cfRule>
  </conditionalFormatting>
  <conditionalFormatting sqref="F370">
    <cfRule type="cellIs" dxfId="2" priority="986" stopIfTrue="1" operator="lessThan">
      <formula>0</formula>
    </cfRule>
  </conditionalFormatting>
  <conditionalFormatting sqref="F371">
    <cfRule type="cellIs" dxfId="2" priority="985" stopIfTrue="1" operator="lessThan">
      <formula>0</formula>
    </cfRule>
  </conditionalFormatting>
  <conditionalFormatting sqref="F372">
    <cfRule type="cellIs" dxfId="2" priority="984" stopIfTrue="1" operator="lessThan">
      <formula>0</formula>
    </cfRule>
  </conditionalFormatting>
  <conditionalFormatting sqref="F373">
    <cfRule type="cellIs" dxfId="2" priority="983" stopIfTrue="1" operator="lessThan">
      <formula>0</formula>
    </cfRule>
  </conditionalFormatting>
  <conditionalFormatting sqref="F374">
    <cfRule type="cellIs" dxfId="2" priority="982" stopIfTrue="1" operator="lessThan">
      <formula>0</formula>
    </cfRule>
  </conditionalFormatting>
  <conditionalFormatting sqref="F375">
    <cfRule type="cellIs" dxfId="2" priority="981" stopIfTrue="1" operator="lessThan">
      <formula>0</formula>
    </cfRule>
  </conditionalFormatting>
  <conditionalFormatting sqref="F376">
    <cfRule type="cellIs" dxfId="2" priority="980" stopIfTrue="1" operator="lessThan">
      <formula>0</formula>
    </cfRule>
  </conditionalFormatting>
  <conditionalFormatting sqref="F377">
    <cfRule type="cellIs" dxfId="2" priority="979" stopIfTrue="1" operator="lessThan">
      <formula>0</formula>
    </cfRule>
  </conditionalFormatting>
  <conditionalFormatting sqref="F378">
    <cfRule type="cellIs" dxfId="2" priority="978" stopIfTrue="1" operator="lessThan">
      <formula>0</formula>
    </cfRule>
  </conditionalFormatting>
  <conditionalFormatting sqref="F379">
    <cfRule type="cellIs" dxfId="2" priority="977" stopIfTrue="1" operator="lessThan">
      <formula>0</formula>
    </cfRule>
  </conditionalFormatting>
  <conditionalFormatting sqref="F380">
    <cfRule type="cellIs" dxfId="2" priority="976" stopIfTrue="1" operator="lessThan">
      <formula>0</formula>
    </cfRule>
  </conditionalFormatting>
  <conditionalFormatting sqref="F381">
    <cfRule type="cellIs" dxfId="2" priority="975" stopIfTrue="1" operator="lessThan">
      <formula>0</formula>
    </cfRule>
  </conditionalFormatting>
  <conditionalFormatting sqref="F382">
    <cfRule type="cellIs" dxfId="2" priority="974" stopIfTrue="1" operator="lessThan">
      <formula>0</formula>
    </cfRule>
  </conditionalFormatting>
  <conditionalFormatting sqref="F383">
    <cfRule type="cellIs" dxfId="2" priority="973" stopIfTrue="1" operator="lessThan">
      <formula>0</formula>
    </cfRule>
  </conditionalFormatting>
  <conditionalFormatting sqref="F384">
    <cfRule type="cellIs" dxfId="2" priority="972" stopIfTrue="1" operator="lessThan">
      <formula>0</formula>
    </cfRule>
  </conditionalFormatting>
  <conditionalFormatting sqref="F385">
    <cfRule type="cellIs" dxfId="2" priority="971" stopIfTrue="1" operator="lessThan">
      <formula>0</formula>
    </cfRule>
  </conditionalFormatting>
  <conditionalFormatting sqref="F386">
    <cfRule type="cellIs" dxfId="2" priority="970" stopIfTrue="1" operator="lessThan">
      <formula>0</formula>
    </cfRule>
  </conditionalFormatting>
  <conditionalFormatting sqref="F387">
    <cfRule type="cellIs" dxfId="2" priority="969" stopIfTrue="1" operator="lessThan">
      <formula>0</formula>
    </cfRule>
  </conditionalFormatting>
  <conditionalFormatting sqref="F388">
    <cfRule type="cellIs" dxfId="2" priority="968" stopIfTrue="1" operator="lessThan">
      <formula>0</formula>
    </cfRule>
  </conditionalFormatting>
  <conditionalFormatting sqref="F389">
    <cfRule type="cellIs" dxfId="2" priority="967" stopIfTrue="1" operator="lessThan">
      <formula>0</formula>
    </cfRule>
  </conditionalFormatting>
  <conditionalFormatting sqref="F390">
    <cfRule type="cellIs" dxfId="2" priority="966" stopIfTrue="1" operator="lessThan">
      <formula>0</formula>
    </cfRule>
  </conditionalFormatting>
  <conditionalFormatting sqref="F391">
    <cfRule type="cellIs" dxfId="2" priority="965" stopIfTrue="1" operator="lessThan">
      <formula>0</formula>
    </cfRule>
  </conditionalFormatting>
  <conditionalFormatting sqref="F392">
    <cfRule type="cellIs" dxfId="2" priority="964" stopIfTrue="1" operator="lessThan">
      <formula>0</formula>
    </cfRule>
  </conditionalFormatting>
  <conditionalFormatting sqref="F393">
    <cfRule type="cellIs" dxfId="2" priority="963" stopIfTrue="1" operator="lessThan">
      <formula>0</formula>
    </cfRule>
  </conditionalFormatting>
  <conditionalFormatting sqref="F394">
    <cfRule type="cellIs" dxfId="2" priority="962" stopIfTrue="1" operator="lessThan">
      <formula>0</formula>
    </cfRule>
  </conditionalFormatting>
  <conditionalFormatting sqref="F395">
    <cfRule type="cellIs" dxfId="2" priority="961" stopIfTrue="1" operator="lessThan">
      <formula>0</formula>
    </cfRule>
  </conditionalFormatting>
  <conditionalFormatting sqref="F396">
    <cfRule type="cellIs" dxfId="2" priority="960" stopIfTrue="1" operator="lessThan">
      <formula>0</formula>
    </cfRule>
  </conditionalFormatting>
  <conditionalFormatting sqref="F397">
    <cfRule type="cellIs" dxfId="2" priority="959" stopIfTrue="1" operator="lessThan">
      <formula>0</formula>
    </cfRule>
  </conditionalFormatting>
  <conditionalFormatting sqref="F398">
    <cfRule type="cellIs" dxfId="2" priority="958" stopIfTrue="1" operator="lessThan">
      <formula>0</formula>
    </cfRule>
  </conditionalFormatting>
  <conditionalFormatting sqref="F399">
    <cfRule type="cellIs" dxfId="2" priority="957" stopIfTrue="1" operator="lessThan">
      <formula>0</formula>
    </cfRule>
  </conditionalFormatting>
  <conditionalFormatting sqref="F400">
    <cfRule type="cellIs" dxfId="2" priority="956" stopIfTrue="1" operator="lessThan">
      <formula>0</formula>
    </cfRule>
  </conditionalFormatting>
  <conditionalFormatting sqref="F401">
    <cfRule type="cellIs" dxfId="2" priority="955" stopIfTrue="1" operator="lessThan">
      <formula>0</formula>
    </cfRule>
  </conditionalFormatting>
  <conditionalFormatting sqref="F402">
    <cfRule type="cellIs" dxfId="2" priority="954" stopIfTrue="1" operator="lessThan">
      <formula>0</formula>
    </cfRule>
  </conditionalFormatting>
  <conditionalFormatting sqref="F403">
    <cfRule type="cellIs" dxfId="2" priority="953" stopIfTrue="1" operator="lessThan">
      <formula>0</formula>
    </cfRule>
  </conditionalFormatting>
  <conditionalFormatting sqref="F404">
    <cfRule type="cellIs" dxfId="2" priority="952" stopIfTrue="1" operator="lessThan">
      <formula>0</formula>
    </cfRule>
  </conditionalFormatting>
  <conditionalFormatting sqref="F405">
    <cfRule type="cellIs" dxfId="2" priority="951" stopIfTrue="1" operator="lessThan">
      <formula>0</formula>
    </cfRule>
  </conditionalFormatting>
  <conditionalFormatting sqref="F406">
    <cfRule type="cellIs" dxfId="2" priority="950" stopIfTrue="1" operator="lessThan">
      <formula>0</formula>
    </cfRule>
  </conditionalFormatting>
  <conditionalFormatting sqref="F407">
    <cfRule type="cellIs" dxfId="2" priority="949" stopIfTrue="1" operator="lessThan">
      <formula>0</formula>
    </cfRule>
  </conditionalFormatting>
  <conditionalFormatting sqref="F408">
    <cfRule type="cellIs" dxfId="2" priority="948" stopIfTrue="1" operator="lessThan">
      <formula>0</formula>
    </cfRule>
  </conditionalFormatting>
  <conditionalFormatting sqref="F409">
    <cfRule type="cellIs" dxfId="2" priority="947" stopIfTrue="1" operator="lessThan">
      <formula>0</formula>
    </cfRule>
  </conditionalFormatting>
  <conditionalFormatting sqref="F410">
    <cfRule type="cellIs" dxfId="2" priority="946" stopIfTrue="1" operator="lessThan">
      <formula>0</formula>
    </cfRule>
  </conditionalFormatting>
  <conditionalFormatting sqref="F411">
    <cfRule type="cellIs" dxfId="2" priority="945" stopIfTrue="1" operator="lessThan">
      <formula>0</formula>
    </cfRule>
  </conditionalFormatting>
  <conditionalFormatting sqref="F412">
    <cfRule type="cellIs" dxfId="2" priority="944" stopIfTrue="1" operator="lessThan">
      <formula>0</formula>
    </cfRule>
  </conditionalFormatting>
  <conditionalFormatting sqref="F413">
    <cfRule type="cellIs" dxfId="2" priority="943" stopIfTrue="1" operator="lessThan">
      <formula>0</formula>
    </cfRule>
  </conditionalFormatting>
  <conditionalFormatting sqref="F414">
    <cfRule type="cellIs" dxfId="2" priority="942" stopIfTrue="1" operator="lessThan">
      <formula>0</formula>
    </cfRule>
  </conditionalFormatting>
  <conditionalFormatting sqref="F415">
    <cfRule type="cellIs" dxfId="2" priority="941" stopIfTrue="1" operator="lessThan">
      <formula>0</formula>
    </cfRule>
  </conditionalFormatting>
  <conditionalFormatting sqref="F416">
    <cfRule type="cellIs" dxfId="2" priority="940" stopIfTrue="1" operator="lessThan">
      <formula>0</formula>
    </cfRule>
  </conditionalFormatting>
  <conditionalFormatting sqref="F417">
    <cfRule type="cellIs" dxfId="2" priority="939" stopIfTrue="1" operator="lessThan">
      <formula>0</formula>
    </cfRule>
  </conditionalFormatting>
  <conditionalFormatting sqref="F418">
    <cfRule type="cellIs" dxfId="2" priority="938" stopIfTrue="1" operator="lessThan">
      <formula>0</formula>
    </cfRule>
  </conditionalFormatting>
  <conditionalFormatting sqref="F419">
    <cfRule type="cellIs" dxfId="2" priority="937" stopIfTrue="1" operator="lessThan">
      <formula>0</formula>
    </cfRule>
  </conditionalFormatting>
  <conditionalFormatting sqref="F420">
    <cfRule type="cellIs" dxfId="2" priority="936" stopIfTrue="1" operator="lessThan">
      <formula>0</formula>
    </cfRule>
  </conditionalFormatting>
  <conditionalFormatting sqref="F421">
    <cfRule type="cellIs" dxfId="2" priority="935" stopIfTrue="1" operator="lessThan">
      <formula>0</formula>
    </cfRule>
  </conditionalFormatting>
  <conditionalFormatting sqref="F422">
    <cfRule type="cellIs" dxfId="2" priority="934" stopIfTrue="1" operator="lessThan">
      <formula>0</formula>
    </cfRule>
  </conditionalFormatting>
  <conditionalFormatting sqref="F423">
    <cfRule type="cellIs" dxfId="2" priority="933" stopIfTrue="1" operator="lessThan">
      <formula>0</formula>
    </cfRule>
  </conditionalFormatting>
  <conditionalFormatting sqref="F424">
    <cfRule type="cellIs" dxfId="2" priority="932" stopIfTrue="1" operator="lessThan">
      <formula>0</formula>
    </cfRule>
  </conditionalFormatting>
  <conditionalFormatting sqref="F425">
    <cfRule type="cellIs" dxfId="2" priority="931" stopIfTrue="1" operator="lessThan">
      <formula>0</formula>
    </cfRule>
  </conditionalFormatting>
  <conditionalFormatting sqref="F426">
    <cfRule type="cellIs" dxfId="2" priority="930" stopIfTrue="1" operator="lessThan">
      <formula>0</formula>
    </cfRule>
  </conditionalFormatting>
  <conditionalFormatting sqref="F427">
    <cfRule type="cellIs" dxfId="2" priority="929" stopIfTrue="1" operator="lessThan">
      <formula>0</formula>
    </cfRule>
  </conditionalFormatting>
  <conditionalFormatting sqref="F428">
    <cfRule type="cellIs" dxfId="2" priority="928" stopIfTrue="1" operator="lessThan">
      <formula>0</formula>
    </cfRule>
  </conditionalFormatting>
  <conditionalFormatting sqref="F429">
    <cfRule type="cellIs" dxfId="2" priority="927" stopIfTrue="1" operator="lessThan">
      <formula>0</formula>
    </cfRule>
  </conditionalFormatting>
  <conditionalFormatting sqref="F430">
    <cfRule type="cellIs" dxfId="2" priority="926" stopIfTrue="1" operator="lessThan">
      <formula>0</formula>
    </cfRule>
  </conditionalFormatting>
  <conditionalFormatting sqref="F431">
    <cfRule type="cellIs" dxfId="2" priority="925" stopIfTrue="1" operator="lessThan">
      <formula>0</formula>
    </cfRule>
  </conditionalFormatting>
  <conditionalFormatting sqref="F432">
    <cfRule type="cellIs" dxfId="2" priority="924" stopIfTrue="1" operator="lessThan">
      <formula>0</formula>
    </cfRule>
  </conditionalFormatting>
  <conditionalFormatting sqref="F433">
    <cfRule type="cellIs" dxfId="2" priority="923" stopIfTrue="1" operator="lessThan">
      <formula>0</formula>
    </cfRule>
  </conditionalFormatting>
  <conditionalFormatting sqref="F434">
    <cfRule type="cellIs" dxfId="2" priority="922" stopIfTrue="1" operator="lessThan">
      <formula>0</formula>
    </cfRule>
  </conditionalFormatting>
  <conditionalFormatting sqref="F435">
    <cfRule type="cellIs" dxfId="2" priority="921" stopIfTrue="1" operator="lessThan">
      <formula>0</formula>
    </cfRule>
  </conditionalFormatting>
  <conditionalFormatting sqref="F436">
    <cfRule type="cellIs" dxfId="2" priority="920" stopIfTrue="1" operator="lessThan">
      <formula>0</formula>
    </cfRule>
  </conditionalFormatting>
  <conditionalFormatting sqref="F437">
    <cfRule type="cellIs" dxfId="2" priority="919" stopIfTrue="1" operator="lessThan">
      <formula>0</formula>
    </cfRule>
  </conditionalFormatting>
  <conditionalFormatting sqref="F438">
    <cfRule type="cellIs" dxfId="2" priority="918" stopIfTrue="1" operator="lessThan">
      <formula>0</formula>
    </cfRule>
  </conditionalFormatting>
  <conditionalFormatting sqref="F439">
    <cfRule type="cellIs" dxfId="2" priority="917" stopIfTrue="1" operator="lessThan">
      <formula>0</formula>
    </cfRule>
  </conditionalFormatting>
  <conditionalFormatting sqref="F440">
    <cfRule type="cellIs" dxfId="2" priority="916" stopIfTrue="1" operator="lessThan">
      <formula>0</formula>
    </cfRule>
  </conditionalFormatting>
  <conditionalFormatting sqref="F441">
    <cfRule type="cellIs" dxfId="2" priority="915" stopIfTrue="1" operator="lessThan">
      <formula>0</formula>
    </cfRule>
  </conditionalFormatting>
  <conditionalFormatting sqref="F442">
    <cfRule type="cellIs" dxfId="2" priority="914" stopIfTrue="1" operator="lessThan">
      <formula>0</formula>
    </cfRule>
  </conditionalFormatting>
  <conditionalFormatting sqref="F443">
    <cfRule type="cellIs" dxfId="2" priority="913" stopIfTrue="1" operator="lessThan">
      <formula>0</formula>
    </cfRule>
  </conditionalFormatting>
  <conditionalFormatting sqref="F444">
    <cfRule type="cellIs" dxfId="2" priority="912" stopIfTrue="1" operator="lessThan">
      <formula>0</formula>
    </cfRule>
  </conditionalFormatting>
  <conditionalFormatting sqref="F445">
    <cfRule type="cellIs" dxfId="2" priority="911" stopIfTrue="1" operator="lessThan">
      <formula>0</formula>
    </cfRule>
  </conditionalFormatting>
  <conditionalFormatting sqref="F446">
    <cfRule type="cellIs" dxfId="2" priority="910" stopIfTrue="1" operator="lessThan">
      <formula>0</formula>
    </cfRule>
  </conditionalFormatting>
  <conditionalFormatting sqref="F447">
    <cfRule type="cellIs" dxfId="2" priority="909" stopIfTrue="1" operator="lessThan">
      <formula>0</formula>
    </cfRule>
  </conditionalFormatting>
  <conditionalFormatting sqref="F448">
    <cfRule type="cellIs" dxfId="2" priority="908" stopIfTrue="1" operator="lessThan">
      <formula>0</formula>
    </cfRule>
  </conditionalFormatting>
  <conditionalFormatting sqref="F449">
    <cfRule type="cellIs" dxfId="2" priority="907" stopIfTrue="1" operator="lessThan">
      <formula>0</formula>
    </cfRule>
  </conditionalFormatting>
  <conditionalFormatting sqref="F450">
    <cfRule type="cellIs" dxfId="2" priority="906" stopIfTrue="1" operator="lessThan">
      <formula>0</formula>
    </cfRule>
  </conditionalFormatting>
  <conditionalFormatting sqref="F451">
    <cfRule type="cellIs" dxfId="2" priority="905" stopIfTrue="1" operator="lessThan">
      <formula>0</formula>
    </cfRule>
  </conditionalFormatting>
  <conditionalFormatting sqref="F452">
    <cfRule type="cellIs" dxfId="2" priority="904" stopIfTrue="1" operator="lessThan">
      <formula>0</formula>
    </cfRule>
  </conditionalFormatting>
  <conditionalFormatting sqref="F453">
    <cfRule type="cellIs" dxfId="2" priority="903" stopIfTrue="1" operator="lessThan">
      <formula>0</formula>
    </cfRule>
  </conditionalFormatting>
  <conditionalFormatting sqref="F454">
    <cfRule type="cellIs" dxfId="2" priority="902" stopIfTrue="1" operator="lessThan">
      <formula>0</formula>
    </cfRule>
  </conditionalFormatting>
  <conditionalFormatting sqref="F455">
    <cfRule type="cellIs" dxfId="2" priority="901" stopIfTrue="1" operator="lessThan">
      <formula>0</formula>
    </cfRule>
  </conditionalFormatting>
  <conditionalFormatting sqref="F456">
    <cfRule type="cellIs" dxfId="2" priority="900" stopIfTrue="1" operator="lessThan">
      <formula>0</formula>
    </cfRule>
  </conditionalFormatting>
  <conditionalFormatting sqref="F457">
    <cfRule type="cellIs" dxfId="2" priority="899" stopIfTrue="1" operator="lessThan">
      <formula>0</formula>
    </cfRule>
  </conditionalFormatting>
  <conditionalFormatting sqref="F458">
    <cfRule type="cellIs" dxfId="2" priority="898" stopIfTrue="1" operator="lessThan">
      <formula>0</formula>
    </cfRule>
  </conditionalFormatting>
  <conditionalFormatting sqref="F459">
    <cfRule type="cellIs" dxfId="2" priority="897" stopIfTrue="1" operator="lessThan">
      <formula>0</formula>
    </cfRule>
  </conditionalFormatting>
  <conditionalFormatting sqref="F460">
    <cfRule type="cellIs" dxfId="2" priority="896" stopIfTrue="1" operator="lessThan">
      <formula>0</formula>
    </cfRule>
  </conditionalFormatting>
  <conditionalFormatting sqref="F461">
    <cfRule type="cellIs" dxfId="2" priority="895" stopIfTrue="1" operator="lessThan">
      <formula>0</formula>
    </cfRule>
  </conditionalFormatting>
  <conditionalFormatting sqref="F462">
    <cfRule type="cellIs" dxfId="2" priority="894" stopIfTrue="1" operator="lessThan">
      <formula>0</formula>
    </cfRule>
  </conditionalFormatting>
  <conditionalFormatting sqref="F463">
    <cfRule type="cellIs" dxfId="2" priority="893" stopIfTrue="1" operator="lessThan">
      <formula>0</formula>
    </cfRule>
  </conditionalFormatting>
  <conditionalFormatting sqref="F464">
    <cfRule type="cellIs" dxfId="2" priority="892" stopIfTrue="1" operator="lessThan">
      <formula>0</formula>
    </cfRule>
  </conditionalFormatting>
  <conditionalFormatting sqref="F465">
    <cfRule type="cellIs" dxfId="2" priority="891" stopIfTrue="1" operator="lessThan">
      <formula>0</formula>
    </cfRule>
  </conditionalFormatting>
  <conditionalFormatting sqref="F466">
    <cfRule type="cellIs" dxfId="2" priority="890" stopIfTrue="1" operator="lessThan">
      <formula>0</formula>
    </cfRule>
  </conditionalFormatting>
  <conditionalFormatting sqref="F467">
    <cfRule type="cellIs" dxfId="2" priority="889" stopIfTrue="1" operator="lessThan">
      <formula>0</formula>
    </cfRule>
  </conditionalFormatting>
  <conditionalFormatting sqref="F468">
    <cfRule type="cellIs" dxfId="2" priority="888" stopIfTrue="1" operator="lessThan">
      <formula>0</formula>
    </cfRule>
  </conditionalFormatting>
  <conditionalFormatting sqref="F469">
    <cfRule type="cellIs" dxfId="2" priority="887" stopIfTrue="1" operator="lessThan">
      <formula>0</formula>
    </cfRule>
  </conditionalFormatting>
  <conditionalFormatting sqref="F470">
    <cfRule type="cellIs" dxfId="2" priority="886" stopIfTrue="1" operator="lessThan">
      <formula>0</formula>
    </cfRule>
  </conditionalFormatting>
  <conditionalFormatting sqref="F471">
    <cfRule type="cellIs" dxfId="2" priority="885" stopIfTrue="1" operator="lessThan">
      <formula>0</formula>
    </cfRule>
  </conditionalFormatting>
  <conditionalFormatting sqref="F472">
    <cfRule type="cellIs" dxfId="2" priority="884" stopIfTrue="1" operator="lessThan">
      <formula>0</formula>
    </cfRule>
  </conditionalFormatting>
  <conditionalFormatting sqref="F473">
    <cfRule type="cellIs" dxfId="2" priority="883" stopIfTrue="1" operator="lessThan">
      <formula>0</formula>
    </cfRule>
  </conditionalFormatting>
  <conditionalFormatting sqref="F474">
    <cfRule type="cellIs" dxfId="2" priority="882" stopIfTrue="1" operator="lessThan">
      <formula>0</formula>
    </cfRule>
  </conditionalFormatting>
  <conditionalFormatting sqref="F475">
    <cfRule type="cellIs" dxfId="2" priority="881" stopIfTrue="1" operator="lessThan">
      <formula>0</formula>
    </cfRule>
  </conditionalFormatting>
  <conditionalFormatting sqref="F476">
    <cfRule type="cellIs" dxfId="2" priority="880" stopIfTrue="1" operator="lessThan">
      <formula>0</formula>
    </cfRule>
  </conditionalFormatting>
  <conditionalFormatting sqref="F477">
    <cfRule type="cellIs" dxfId="2" priority="879" stopIfTrue="1" operator="lessThan">
      <formula>0</formula>
    </cfRule>
  </conditionalFormatting>
  <conditionalFormatting sqref="F478">
    <cfRule type="cellIs" dxfId="2" priority="878" stopIfTrue="1" operator="lessThan">
      <formula>0</formula>
    </cfRule>
  </conditionalFormatting>
  <conditionalFormatting sqref="F479">
    <cfRule type="cellIs" dxfId="2" priority="877" stopIfTrue="1" operator="lessThan">
      <formula>0</formula>
    </cfRule>
  </conditionalFormatting>
  <conditionalFormatting sqref="F480">
    <cfRule type="cellIs" dxfId="2" priority="876" stopIfTrue="1" operator="lessThan">
      <formula>0</formula>
    </cfRule>
  </conditionalFormatting>
  <conditionalFormatting sqref="F481">
    <cfRule type="cellIs" dxfId="2" priority="875" stopIfTrue="1" operator="lessThan">
      <formula>0</formula>
    </cfRule>
  </conditionalFormatting>
  <conditionalFormatting sqref="F482">
    <cfRule type="cellIs" dxfId="2" priority="874" stopIfTrue="1" operator="lessThan">
      <formula>0</formula>
    </cfRule>
  </conditionalFormatting>
  <conditionalFormatting sqref="F483">
    <cfRule type="cellIs" dxfId="2" priority="873" stopIfTrue="1" operator="lessThan">
      <formula>0</formula>
    </cfRule>
  </conditionalFormatting>
  <conditionalFormatting sqref="F484">
    <cfRule type="cellIs" dxfId="2" priority="872" stopIfTrue="1" operator="lessThan">
      <formula>0</formula>
    </cfRule>
  </conditionalFormatting>
  <conditionalFormatting sqref="F485">
    <cfRule type="cellIs" dxfId="2" priority="871" stopIfTrue="1" operator="lessThan">
      <formula>0</formula>
    </cfRule>
  </conditionalFormatting>
  <conditionalFormatting sqref="F486">
    <cfRule type="cellIs" dxfId="2" priority="870" stopIfTrue="1" operator="lessThan">
      <formula>0</formula>
    </cfRule>
  </conditionalFormatting>
  <conditionalFormatting sqref="F487">
    <cfRule type="cellIs" dxfId="2" priority="869" stopIfTrue="1" operator="lessThan">
      <formula>0</formula>
    </cfRule>
  </conditionalFormatting>
  <conditionalFormatting sqref="F488">
    <cfRule type="cellIs" dxfId="2" priority="868" stopIfTrue="1" operator="lessThan">
      <formula>0</formula>
    </cfRule>
  </conditionalFormatting>
  <conditionalFormatting sqref="F489">
    <cfRule type="cellIs" dxfId="2" priority="867" stopIfTrue="1" operator="lessThan">
      <formula>0</formula>
    </cfRule>
  </conditionalFormatting>
  <conditionalFormatting sqref="F490">
    <cfRule type="cellIs" dxfId="2" priority="866" stopIfTrue="1" operator="lessThan">
      <formula>0</formula>
    </cfRule>
  </conditionalFormatting>
  <conditionalFormatting sqref="F491">
    <cfRule type="cellIs" dxfId="2" priority="865" stopIfTrue="1" operator="lessThan">
      <formula>0</formula>
    </cfRule>
  </conditionalFormatting>
  <conditionalFormatting sqref="F492">
    <cfRule type="cellIs" dxfId="2" priority="864" stopIfTrue="1" operator="lessThan">
      <formula>0</formula>
    </cfRule>
  </conditionalFormatting>
  <conditionalFormatting sqref="F493">
    <cfRule type="cellIs" dxfId="2" priority="863" stopIfTrue="1" operator="lessThan">
      <formula>0</formula>
    </cfRule>
  </conditionalFormatting>
  <conditionalFormatting sqref="F494">
    <cfRule type="cellIs" dxfId="2" priority="862" stopIfTrue="1" operator="lessThan">
      <formula>0</formula>
    </cfRule>
  </conditionalFormatting>
  <conditionalFormatting sqref="F495">
    <cfRule type="cellIs" dxfId="2" priority="861" stopIfTrue="1" operator="lessThan">
      <formula>0</formula>
    </cfRule>
  </conditionalFormatting>
  <conditionalFormatting sqref="F496">
    <cfRule type="cellIs" dxfId="2" priority="860" stopIfTrue="1" operator="lessThan">
      <formula>0</formula>
    </cfRule>
  </conditionalFormatting>
  <conditionalFormatting sqref="F497">
    <cfRule type="cellIs" dxfId="2" priority="859" stopIfTrue="1" operator="lessThan">
      <formula>0</formula>
    </cfRule>
  </conditionalFormatting>
  <conditionalFormatting sqref="F498">
    <cfRule type="cellIs" dxfId="2" priority="858" stopIfTrue="1" operator="lessThan">
      <formula>0</formula>
    </cfRule>
  </conditionalFormatting>
  <conditionalFormatting sqref="F499">
    <cfRule type="cellIs" dxfId="2" priority="857" stopIfTrue="1" operator="lessThan">
      <formula>0</formula>
    </cfRule>
  </conditionalFormatting>
  <conditionalFormatting sqref="F500">
    <cfRule type="cellIs" dxfId="2" priority="856" stopIfTrue="1" operator="lessThan">
      <formula>0</formula>
    </cfRule>
  </conditionalFormatting>
  <conditionalFormatting sqref="F501">
    <cfRule type="cellIs" dxfId="2" priority="855" stopIfTrue="1" operator="lessThan">
      <formula>0</formula>
    </cfRule>
  </conditionalFormatting>
  <conditionalFormatting sqref="F502">
    <cfRule type="cellIs" dxfId="2" priority="854" stopIfTrue="1" operator="lessThan">
      <formula>0</formula>
    </cfRule>
  </conditionalFormatting>
  <conditionalFormatting sqref="F503">
    <cfRule type="cellIs" dxfId="2" priority="853" stopIfTrue="1" operator="lessThan">
      <formula>0</formula>
    </cfRule>
  </conditionalFormatting>
  <conditionalFormatting sqref="F504">
    <cfRule type="cellIs" dxfId="2" priority="852" stopIfTrue="1" operator="lessThan">
      <formula>0</formula>
    </cfRule>
  </conditionalFormatting>
  <conditionalFormatting sqref="F505">
    <cfRule type="cellIs" dxfId="2" priority="851" stopIfTrue="1" operator="lessThan">
      <formula>0</formula>
    </cfRule>
  </conditionalFormatting>
  <conditionalFormatting sqref="F506">
    <cfRule type="cellIs" dxfId="2" priority="850" stopIfTrue="1" operator="lessThan">
      <formula>0</formula>
    </cfRule>
  </conditionalFormatting>
  <conditionalFormatting sqref="F507">
    <cfRule type="cellIs" dxfId="2" priority="849" stopIfTrue="1" operator="lessThan">
      <formula>0</formula>
    </cfRule>
  </conditionalFormatting>
  <conditionalFormatting sqref="F508">
    <cfRule type="cellIs" dxfId="2" priority="848" stopIfTrue="1" operator="lessThan">
      <formula>0</formula>
    </cfRule>
  </conditionalFormatting>
  <conditionalFormatting sqref="F509">
    <cfRule type="cellIs" dxfId="2" priority="847" stopIfTrue="1" operator="lessThan">
      <formula>0</formula>
    </cfRule>
  </conditionalFormatting>
  <conditionalFormatting sqref="F510">
    <cfRule type="cellIs" dxfId="2" priority="846" stopIfTrue="1" operator="lessThan">
      <formula>0</formula>
    </cfRule>
  </conditionalFormatting>
  <conditionalFormatting sqref="F511">
    <cfRule type="cellIs" dxfId="2" priority="845" stopIfTrue="1" operator="lessThan">
      <formula>0</formula>
    </cfRule>
  </conditionalFormatting>
  <conditionalFormatting sqref="F512">
    <cfRule type="cellIs" dxfId="2" priority="844" stopIfTrue="1" operator="lessThan">
      <formula>0</formula>
    </cfRule>
  </conditionalFormatting>
  <conditionalFormatting sqref="F513">
    <cfRule type="cellIs" dxfId="2" priority="843" stopIfTrue="1" operator="lessThan">
      <formula>0</formula>
    </cfRule>
  </conditionalFormatting>
  <conditionalFormatting sqref="F514">
    <cfRule type="cellIs" dxfId="2" priority="842" stopIfTrue="1" operator="lessThan">
      <formula>0</formula>
    </cfRule>
  </conditionalFormatting>
  <conditionalFormatting sqref="F515">
    <cfRule type="cellIs" dxfId="2" priority="841" stopIfTrue="1" operator="lessThan">
      <formula>0</formula>
    </cfRule>
  </conditionalFormatting>
  <conditionalFormatting sqref="F516">
    <cfRule type="cellIs" dxfId="2" priority="840" stopIfTrue="1" operator="lessThan">
      <formula>0</formula>
    </cfRule>
  </conditionalFormatting>
  <conditionalFormatting sqref="F517">
    <cfRule type="cellIs" dxfId="2" priority="839" stopIfTrue="1" operator="lessThan">
      <formula>0</formula>
    </cfRule>
  </conditionalFormatting>
  <conditionalFormatting sqref="F518">
    <cfRule type="cellIs" dxfId="2" priority="838" stopIfTrue="1" operator="lessThan">
      <formula>0</formula>
    </cfRule>
  </conditionalFormatting>
  <conditionalFormatting sqref="F519">
    <cfRule type="cellIs" dxfId="2" priority="837" stopIfTrue="1" operator="lessThan">
      <formula>0</formula>
    </cfRule>
  </conditionalFormatting>
  <conditionalFormatting sqref="F520">
    <cfRule type="cellIs" dxfId="2" priority="836" stopIfTrue="1" operator="lessThan">
      <formula>0</formula>
    </cfRule>
  </conditionalFormatting>
  <conditionalFormatting sqref="F521">
    <cfRule type="cellIs" dxfId="2" priority="835" stopIfTrue="1" operator="lessThan">
      <formula>0</formula>
    </cfRule>
  </conditionalFormatting>
  <conditionalFormatting sqref="F522">
    <cfRule type="cellIs" dxfId="2" priority="834" stopIfTrue="1" operator="lessThan">
      <formula>0</formula>
    </cfRule>
  </conditionalFormatting>
  <conditionalFormatting sqref="F523">
    <cfRule type="cellIs" dxfId="2" priority="833" stopIfTrue="1" operator="lessThan">
      <formula>0</formula>
    </cfRule>
  </conditionalFormatting>
  <conditionalFormatting sqref="F524">
    <cfRule type="cellIs" dxfId="2" priority="832" stopIfTrue="1" operator="lessThan">
      <formula>0</formula>
    </cfRule>
  </conditionalFormatting>
  <conditionalFormatting sqref="F525">
    <cfRule type="cellIs" dxfId="2" priority="831" stopIfTrue="1" operator="lessThan">
      <formula>0</formula>
    </cfRule>
  </conditionalFormatting>
  <conditionalFormatting sqref="F526">
    <cfRule type="cellIs" dxfId="2" priority="830" stopIfTrue="1" operator="lessThan">
      <formula>0</formula>
    </cfRule>
  </conditionalFormatting>
  <conditionalFormatting sqref="F527">
    <cfRule type="cellIs" dxfId="2" priority="829" stopIfTrue="1" operator="lessThan">
      <formula>0</formula>
    </cfRule>
  </conditionalFormatting>
  <conditionalFormatting sqref="F528">
    <cfRule type="cellIs" dxfId="2" priority="828" stopIfTrue="1" operator="lessThan">
      <formula>0</formula>
    </cfRule>
  </conditionalFormatting>
  <conditionalFormatting sqref="F529">
    <cfRule type="cellIs" dxfId="2" priority="827" stopIfTrue="1" operator="lessThan">
      <formula>0</formula>
    </cfRule>
  </conditionalFormatting>
  <conditionalFormatting sqref="F530">
    <cfRule type="cellIs" dxfId="2" priority="826" stopIfTrue="1" operator="lessThan">
      <formula>0</formula>
    </cfRule>
  </conditionalFormatting>
  <conditionalFormatting sqref="F531">
    <cfRule type="cellIs" dxfId="2" priority="825" stopIfTrue="1" operator="lessThan">
      <formula>0</formula>
    </cfRule>
  </conditionalFormatting>
  <conditionalFormatting sqref="F532">
    <cfRule type="cellIs" dxfId="2" priority="824" stopIfTrue="1" operator="lessThan">
      <formula>0</formula>
    </cfRule>
  </conditionalFormatting>
  <conditionalFormatting sqref="F533">
    <cfRule type="cellIs" dxfId="2" priority="823" stopIfTrue="1" operator="lessThan">
      <formula>0</formula>
    </cfRule>
  </conditionalFormatting>
  <conditionalFormatting sqref="F534">
    <cfRule type="cellIs" dxfId="2" priority="822" stopIfTrue="1" operator="lessThan">
      <formula>0</formula>
    </cfRule>
  </conditionalFormatting>
  <conditionalFormatting sqref="F535">
    <cfRule type="cellIs" dxfId="2" priority="821" stopIfTrue="1" operator="lessThan">
      <formula>0</formula>
    </cfRule>
  </conditionalFormatting>
  <conditionalFormatting sqref="F536">
    <cfRule type="cellIs" dxfId="2" priority="820" stopIfTrue="1" operator="lessThan">
      <formula>0</formula>
    </cfRule>
  </conditionalFormatting>
  <conditionalFormatting sqref="F537">
    <cfRule type="cellIs" dxfId="2" priority="819" stopIfTrue="1" operator="lessThan">
      <formula>0</formula>
    </cfRule>
  </conditionalFormatting>
  <conditionalFormatting sqref="F538">
    <cfRule type="cellIs" dxfId="2" priority="818" stopIfTrue="1" operator="lessThan">
      <formula>0</formula>
    </cfRule>
  </conditionalFormatting>
  <conditionalFormatting sqref="F539">
    <cfRule type="cellIs" dxfId="2" priority="817" stopIfTrue="1" operator="lessThan">
      <formula>0</formula>
    </cfRule>
  </conditionalFormatting>
  <conditionalFormatting sqref="F540">
    <cfRule type="cellIs" dxfId="2" priority="816" stopIfTrue="1" operator="lessThan">
      <formula>0</formula>
    </cfRule>
  </conditionalFormatting>
  <conditionalFormatting sqref="F541">
    <cfRule type="cellIs" dxfId="2" priority="815" stopIfTrue="1" operator="lessThan">
      <formula>0</formula>
    </cfRule>
  </conditionalFormatting>
  <conditionalFormatting sqref="F542">
    <cfRule type="cellIs" dxfId="2" priority="814" stopIfTrue="1" operator="lessThan">
      <formula>0</formula>
    </cfRule>
  </conditionalFormatting>
  <conditionalFormatting sqref="F543">
    <cfRule type="cellIs" dxfId="2" priority="813" stopIfTrue="1" operator="lessThan">
      <formula>0</formula>
    </cfRule>
  </conditionalFormatting>
  <conditionalFormatting sqref="F544">
    <cfRule type="cellIs" dxfId="2" priority="812" stopIfTrue="1" operator="lessThan">
      <formula>0</formula>
    </cfRule>
  </conditionalFormatting>
  <conditionalFormatting sqref="F545">
    <cfRule type="cellIs" dxfId="2" priority="811" stopIfTrue="1" operator="lessThan">
      <formula>0</formula>
    </cfRule>
  </conditionalFormatting>
  <conditionalFormatting sqref="F546">
    <cfRule type="cellIs" dxfId="2" priority="810" stopIfTrue="1" operator="lessThan">
      <formula>0</formula>
    </cfRule>
  </conditionalFormatting>
  <conditionalFormatting sqref="F547">
    <cfRule type="cellIs" dxfId="2" priority="809" stopIfTrue="1" operator="lessThan">
      <formula>0</formula>
    </cfRule>
  </conditionalFormatting>
  <conditionalFormatting sqref="F548">
    <cfRule type="cellIs" dxfId="2" priority="808" stopIfTrue="1" operator="lessThan">
      <formula>0</formula>
    </cfRule>
  </conditionalFormatting>
  <conditionalFormatting sqref="F549">
    <cfRule type="cellIs" dxfId="2" priority="807" stopIfTrue="1" operator="lessThan">
      <formula>0</formula>
    </cfRule>
  </conditionalFormatting>
  <conditionalFormatting sqref="F550">
    <cfRule type="cellIs" dxfId="2" priority="806" stopIfTrue="1" operator="lessThan">
      <formula>0</formula>
    </cfRule>
  </conditionalFormatting>
  <conditionalFormatting sqref="F551">
    <cfRule type="cellIs" dxfId="2" priority="805" stopIfTrue="1" operator="lessThan">
      <formula>0</formula>
    </cfRule>
  </conditionalFormatting>
  <conditionalFormatting sqref="F552">
    <cfRule type="cellIs" dxfId="2" priority="804" stopIfTrue="1" operator="lessThan">
      <formula>0</formula>
    </cfRule>
  </conditionalFormatting>
  <conditionalFormatting sqref="F553">
    <cfRule type="cellIs" dxfId="2" priority="803" stopIfTrue="1" operator="lessThan">
      <formula>0</formula>
    </cfRule>
  </conditionalFormatting>
  <conditionalFormatting sqref="F554">
    <cfRule type="cellIs" dxfId="2" priority="802" stopIfTrue="1" operator="lessThan">
      <formula>0</formula>
    </cfRule>
  </conditionalFormatting>
  <conditionalFormatting sqref="F555">
    <cfRule type="cellIs" dxfId="2" priority="801" stopIfTrue="1" operator="lessThan">
      <formula>0</formula>
    </cfRule>
  </conditionalFormatting>
  <conditionalFormatting sqref="F556">
    <cfRule type="cellIs" dxfId="2" priority="800" stopIfTrue="1" operator="lessThan">
      <formula>0</formula>
    </cfRule>
  </conditionalFormatting>
  <conditionalFormatting sqref="F557">
    <cfRule type="cellIs" dxfId="2" priority="799" stopIfTrue="1" operator="lessThan">
      <formula>0</formula>
    </cfRule>
  </conditionalFormatting>
  <conditionalFormatting sqref="F558">
    <cfRule type="cellIs" dxfId="2" priority="798" stopIfTrue="1" operator="lessThan">
      <formula>0</formula>
    </cfRule>
  </conditionalFormatting>
  <conditionalFormatting sqref="F559">
    <cfRule type="cellIs" dxfId="2" priority="797" stopIfTrue="1" operator="lessThan">
      <formula>0</formula>
    </cfRule>
  </conditionalFormatting>
  <conditionalFormatting sqref="F560">
    <cfRule type="cellIs" dxfId="2" priority="796" stopIfTrue="1" operator="lessThan">
      <formula>0</formula>
    </cfRule>
  </conditionalFormatting>
  <conditionalFormatting sqref="F561">
    <cfRule type="cellIs" dxfId="2" priority="795" stopIfTrue="1" operator="lessThan">
      <formula>0</formula>
    </cfRule>
  </conditionalFormatting>
  <conditionalFormatting sqref="F562">
    <cfRule type="cellIs" dxfId="2" priority="794" stopIfTrue="1" operator="lessThan">
      <formula>0</formula>
    </cfRule>
  </conditionalFormatting>
  <conditionalFormatting sqref="F563">
    <cfRule type="cellIs" dxfId="2" priority="793" stopIfTrue="1" operator="lessThan">
      <formula>0</formula>
    </cfRule>
  </conditionalFormatting>
  <conditionalFormatting sqref="F564">
    <cfRule type="cellIs" dxfId="2" priority="792" stopIfTrue="1" operator="lessThan">
      <formula>0</formula>
    </cfRule>
  </conditionalFormatting>
  <conditionalFormatting sqref="F565">
    <cfRule type="cellIs" dxfId="2" priority="791" stopIfTrue="1" operator="lessThan">
      <formula>0</formula>
    </cfRule>
  </conditionalFormatting>
  <conditionalFormatting sqref="F566">
    <cfRule type="cellIs" dxfId="2" priority="790" stopIfTrue="1" operator="lessThan">
      <formula>0</formula>
    </cfRule>
  </conditionalFormatting>
  <conditionalFormatting sqref="F567">
    <cfRule type="cellIs" dxfId="2" priority="789" stopIfTrue="1" operator="lessThan">
      <formula>0</formula>
    </cfRule>
  </conditionalFormatting>
  <conditionalFormatting sqref="F568">
    <cfRule type="cellIs" dxfId="2" priority="788" stopIfTrue="1" operator="lessThan">
      <formula>0</formula>
    </cfRule>
  </conditionalFormatting>
  <conditionalFormatting sqref="F569">
    <cfRule type="cellIs" dxfId="2" priority="787" stopIfTrue="1" operator="lessThan">
      <formula>0</formula>
    </cfRule>
  </conditionalFormatting>
  <conditionalFormatting sqref="F570">
    <cfRule type="cellIs" dxfId="2" priority="786" stopIfTrue="1" operator="lessThan">
      <formula>0</formula>
    </cfRule>
  </conditionalFormatting>
  <conditionalFormatting sqref="F571">
    <cfRule type="cellIs" dxfId="2" priority="785" stopIfTrue="1" operator="lessThan">
      <formula>0</formula>
    </cfRule>
  </conditionalFormatting>
  <conditionalFormatting sqref="F572">
    <cfRule type="cellIs" dxfId="2" priority="784" stopIfTrue="1" operator="lessThan">
      <formula>0</formula>
    </cfRule>
  </conditionalFormatting>
  <conditionalFormatting sqref="F573">
    <cfRule type="cellIs" dxfId="2" priority="783" stopIfTrue="1" operator="lessThan">
      <formula>0</formula>
    </cfRule>
  </conditionalFormatting>
  <conditionalFormatting sqref="F574">
    <cfRule type="cellIs" dxfId="2" priority="782" stopIfTrue="1" operator="lessThan">
      <formula>0</formula>
    </cfRule>
  </conditionalFormatting>
  <conditionalFormatting sqref="F575">
    <cfRule type="cellIs" dxfId="2" priority="781" stopIfTrue="1" operator="lessThan">
      <formula>0</formula>
    </cfRule>
  </conditionalFormatting>
  <conditionalFormatting sqref="F576">
    <cfRule type="cellIs" dxfId="2" priority="780" stopIfTrue="1" operator="lessThan">
      <formula>0</formula>
    </cfRule>
  </conditionalFormatting>
  <conditionalFormatting sqref="F577">
    <cfRule type="cellIs" dxfId="2" priority="779" stopIfTrue="1" operator="lessThan">
      <formula>0</formula>
    </cfRule>
  </conditionalFormatting>
  <conditionalFormatting sqref="F578">
    <cfRule type="cellIs" dxfId="2" priority="778" stopIfTrue="1" operator="lessThan">
      <formula>0</formula>
    </cfRule>
  </conditionalFormatting>
  <conditionalFormatting sqref="F579">
    <cfRule type="cellIs" dxfId="2" priority="777" stopIfTrue="1" operator="lessThan">
      <formula>0</formula>
    </cfRule>
  </conditionalFormatting>
  <conditionalFormatting sqref="F580">
    <cfRule type="cellIs" dxfId="2" priority="776" stopIfTrue="1" operator="lessThan">
      <formula>0</formula>
    </cfRule>
  </conditionalFormatting>
  <conditionalFormatting sqref="F581">
    <cfRule type="cellIs" dxfId="2" priority="775" stopIfTrue="1" operator="lessThan">
      <formula>0</formula>
    </cfRule>
  </conditionalFormatting>
  <conditionalFormatting sqref="F582">
    <cfRule type="cellIs" dxfId="2" priority="774" stopIfTrue="1" operator="lessThan">
      <formula>0</formula>
    </cfRule>
  </conditionalFormatting>
  <conditionalFormatting sqref="F583">
    <cfRule type="cellIs" dxfId="2" priority="773" stopIfTrue="1" operator="lessThan">
      <formula>0</formula>
    </cfRule>
  </conditionalFormatting>
  <conditionalFormatting sqref="F584">
    <cfRule type="cellIs" dxfId="2" priority="772" stopIfTrue="1" operator="lessThan">
      <formula>0</formula>
    </cfRule>
  </conditionalFormatting>
  <conditionalFormatting sqref="F585">
    <cfRule type="cellIs" dxfId="2" priority="771" stopIfTrue="1" operator="lessThan">
      <formula>0</formula>
    </cfRule>
  </conditionalFormatting>
  <conditionalFormatting sqref="F586">
    <cfRule type="cellIs" dxfId="2" priority="770" stopIfTrue="1" operator="lessThan">
      <formula>0</formula>
    </cfRule>
  </conditionalFormatting>
  <conditionalFormatting sqref="F587">
    <cfRule type="cellIs" dxfId="2" priority="769" stopIfTrue="1" operator="lessThan">
      <formula>0</formula>
    </cfRule>
  </conditionalFormatting>
  <conditionalFormatting sqref="F588">
    <cfRule type="cellIs" dxfId="2" priority="768" stopIfTrue="1" operator="lessThan">
      <formula>0</formula>
    </cfRule>
  </conditionalFormatting>
  <conditionalFormatting sqref="F589">
    <cfRule type="cellIs" dxfId="2" priority="767" stopIfTrue="1" operator="lessThan">
      <formula>0</formula>
    </cfRule>
  </conditionalFormatting>
  <conditionalFormatting sqref="F590">
    <cfRule type="cellIs" dxfId="2" priority="766" stopIfTrue="1" operator="lessThan">
      <formula>0</formula>
    </cfRule>
  </conditionalFormatting>
  <conditionalFormatting sqref="F591">
    <cfRule type="cellIs" dxfId="2" priority="765" stopIfTrue="1" operator="lessThan">
      <formula>0</formula>
    </cfRule>
  </conditionalFormatting>
  <conditionalFormatting sqref="F592">
    <cfRule type="cellIs" dxfId="2" priority="764" stopIfTrue="1" operator="lessThan">
      <formula>0</formula>
    </cfRule>
  </conditionalFormatting>
  <conditionalFormatting sqref="F593">
    <cfRule type="cellIs" dxfId="2" priority="763" stopIfTrue="1" operator="lessThan">
      <formula>0</formula>
    </cfRule>
  </conditionalFormatting>
  <conditionalFormatting sqref="F594">
    <cfRule type="cellIs" dxfId="2" priority="762" stopIfTrue="1" operator="lessThan">
      <formula>0</formula>
    </cfRule>
  </conditionalFormatting>
  <conditionalFormatting sqref="F595">
    <cfRule type="cellIs" dxfId="2" priority="761" stopIfTrue="1" operator="lessThan">
      <formula>0</formula>
    </cfRule>
  </conditionalFormatting>
  <conditionalFormatting sqref="F596">
    <cfRule type="cellIs" dxfId="2" priority="760" stopIfTrue="1" operator="lessThan">
      <formula>0</formula>
    </cfRule>
  </conditionalFormatting>
  <conditionalFormatting sqref="F597">
    <cfRule type="cellIs" dxfId="2" priority="759" stopIfTrue="1" operator="lessThan">
      <formula>0</formula>
    </cfRule>
  </conditionalFormatting>
  <conditionalFormatting sqref="F598">
    <cfRule type="cellIs" dxfId="2" priority="758" stopIfTrue="1" operator="lessThan">
      <formula>0</formula>
    </cfRule>
  </conditionalFormatting>
  <conditionalFormatting sqref="F599">
    <cfRule type="cellIs" dxfId="2" priority="757" stopIfTrue="1" operator="lessThan">
      <formula>0</formula>
    </cfRule>
  </conditionalFormatting>
  <conditionalFormatting sqref="F600">
    <cfRule type="cellIs" dxfId="2" priority="756" stopIfTrue="1" operator="lessThan">
      <formula>0</formula>
    </cfRule>
  </conditionalFormatting>
  <conditionalFormatting sqref="F601">
    <cfRule type="cellIs" dxfId="2" priority="755" stopIfTrue="1" operator="lessThan">
      <formula>0</formula>
    </cfRule>
  </conditionalFormatting>
  <conditionalFormatting sqref="F602">
    <cfRule type="cellIs" dxfId="2" priority="754" stopIfTrue="1" operator="lessThan">
      <formula>0</formula>
    </cfRule>
  </conditionalFormatting>
  <conditionalFormatting sqref="F603">
    <cfRule type="cellIs" dxfId="2" priority="753" stopIfTrue="1" operator="lessThan">
      <formula>0</formula>
    </cfRule>
  </conditionalFormatting>
  <conditionalFormatting sqref="F604">
    <cfRule type="cellIs" dxfId="2" priority="752" stopIfTrue="1" operator="lessThan">
      <formula>0</formula>
    </cfRule>
  </conditionalFormatting>
  <conditionalFormatting sqref="F605">
    <cfRule type="cellIs" dxfId="2" priority="751" stopIfTrue="1" operator="lessThan">
      <formula>0</formula>
    </cfRule>
  </conditionalFormatting>
  <conditionalFormatting sqref="F606">
    <cfRule type="cellIs" dxfId="2" priority="750" stopIfTrue="1" operator="lessThan">
      <formula>0</formula>
    </cfRule>
  </conditionalFormatting>
  <conditionalFormatting sqref="F607">
    <cfRule type="cellIs" dxfId="2" priority="749" stopIfTrue="1" operator="lessThan">
      <formula>0</formula>
    </cfRule>
  </conditionalFormatting>
  <conditionalFormatting sqref="F608">
    <cfRule type="cellIs" dxfId="2" priority="748" stopIfTrue="1" operator="lessThan">
      <formula>0</formula>
    </cfRule>
  </conditionalFormatting>
  <conditionalFormatting sqref="F609">
    <cfRule type="cellIs" dxfId="2" priority="747" stopIfTrue="1" operator="lessThan">
      <formula>0</formula>
    </cfRule>
  </conditionalFormatting>
  <conditionalFormatting sqref="F610">
    <cfRule type="cellIs" dxfId="2" priority="746" stopIfTrue="1" operator="lessThan">
      <formula>0</formula>
    </cfRule>
  </conditionalFormatting>
  <conditionalFormatting sqref="F611">
    <cfRule type="cellIs" dxfId="2" priority="745" stopIfTrue="1" operator="lessThan">
      <formula>0</formula>
    </cfRule>
  </conditionalFormatting>
  <conditionalFormatting sqref="F612">
    <cfRule type="cellIs" dxfId="2" priority="744" stopIfTrue="1" operator="lessThan">
      <formula>0</formula>
    </cfRule>
  </conditionalFormatting>
  <conditionalFormatting sqref="F613">
    <cfRule type="cellIs" dxfId="2" priority="743" stopIfTrue="1" operator="lessThan">
      <formula>0</formula>
    </cfRule>
  </conditionalFormatting>
  <conditionalFormatting sqref="F614">
    <cfRule type="cellIs" dxfId="2" priority="742" stopIfTrue="1" operator="lessThan">
      <formula>0</formula>
    </cfRule>
  </conditionalFormatting>
  <conditionalFormatting sqref="F615">
    <cfRule type="cellIs" dxfId="2" priority="741" stopIfTrue="1" operator="lessThan">
      <formula>0</formula>
    </cfRule>
  </conditionalFormatting>
  <conditionalFormatting sqref="F616">
    <cfRule type="cellIs" dxfId="2" priority="740" stopIfTrue="1" operator="lessThan">
      <formula>0</formula>
    </cfRule>
  </conditionalFormatting>
  <conditionalFormatting sqref="F617">
    <cfRule type="cellIs" dxfId="2" priority="739" stopIfTrue="1" operator="lessThan">
      <formula>0</formula>
    </cfRule>
  </conditionalFormatting>
  <conditionalFormatting sqref="F618">
    <cfRule type="cellIs" dxfId="2" priority="738" stopIfTrue="1" operator="lessThan">
      <formula>0</formula>
    </cfRule>
  </conditionalFormatting>
  <conditionalFormatting sqref="F619">
    <cfRule type="cellIs" dxfId="2" priority="737" stopIfTrue="1" operator="lessThan">
      <formula>0</formula>
    </cfRule>
  </conditionalFormatting>
  <conditionalFormatting sqref="F620">
    <cfRule type="cellIs" dxfId="2" priority="736" stopIfTrue="1" operator="lessThan">
      <formula>0</formula>
    </cfRule>
  </conditionalFormatting>
  <conditionalFormatting sqref="F621">
    <cfRule type="cellIs" dxfId="2" priority="735" stopIfTrue="1" operator="lessThan">
      <formula>0</formula>
    </cfRule>
  </conditionalFormatting>
  <conditionalFormatting sqref="F622">
    <cfRule type="cellIs" dxfId="2" priority="734" stopIfTrue="1" operator="lessThan">
      <formula>0</formula>
    </cfRule>
  </conditionalFormatting>
  <conditionalFormatting sqref="F623">
    <cfRule type="cellIs" dxfId="2" priority="733" stopIfTrue="1" operator="lessThan">
      <formula>0</formula>
    </cfRule>
  </conditionalFormatting>
  <conditionalFormatting sqref="F624">
    <cfRule type="cellIs" dxfId="2" priority="732" stopIfTrue="1" operator="lessThan">
      <formula>0</formula>
    </cfRule>
  </conditionalFormatting>
  <conditionalFormatting sqref="F625">
    <cfRule type="cellIs" dxfId="2" priority="731" stopIfTrue="1" operator="lessThan">
      <formula>0</formula>
    </cfRule>
  </conditionalFormatting>
  <conditionalFormatting sqref="F626">
    <cfRule type="cellIs" dxfId="2" priority="730" stopIfTrue="1" operator="lessThan">
      <formula>0</formula>
    </cfRule>
  </conditionalFormatting>
  <conditionalFormatting sqref="F627">
    <cfRule type="cellIs" dxfId="2" priority="729" stopIfTrue="1" operator="lessThan">
      <formula>0</formula>
    </cfRule>
  </conditionalFormatting>
  <conditionalFormatting sqref="F628">
    <cfRule type="cellIs" dxfId="2" priority="728" stopIfTrue="1" operator="lessThan">
      <formula>0</formula>
    </cfRule>
  </conditionalFormatting>
  <conditionalFormatting sqref="F629">
    <cfRule type="cellIs" dxfId="2" priority="727" stopIfTrue="1" operator="lessThan">
      <formula>0</formula>
    </cfRule>
  </conditionalFormatting>
  <conditionalFormatting sqref="F630">
    <cfRule type="cellIs" dxfId="2" priority="726" stopIfTrue="1" operator="lessThan">
      <formula>0</formula>
    </cfRule>
  </conditionalFormatting>
  <conditionalFormatting sqref="F631">
    <cfRule type="cellIs" dxfId="2" priority="725" stopIfTrue="1" operator="lessThan">
      <formula>0</formula>
    </cfRule>
  </conditionalFormatting>
  <conditionalFormatting sqref="F632">
    <cfRule type="cellIs" dxfId="2" priority="724" stopIfTrue="1" operator="lessThan">
      <formula>0</formula>
    </cfRule>
  </conditionalFormatting>
  <conditionalFormatting sqref="F633">
    <cfRule type="cellIs" dxfId="2" priority="723" stopIfTrue="1" operator="lessThan">
      <formula>0</formula>
    </cfRule>
  </conditionalFormatting>
  <conditionalFormatting sqref="F634">
    <cfRule type="cellIs" dxfId="2" priority="722" stopIfTrue="1" operator="lessThan">
      <formula>0</formula>
    </cfRule>
  </conditionalFormatting>
  <conditionalFormatting sqref="F635">
    <cfRule type="cellIs" dxfId="2" priority="721" stopIfTrue="1" operator="lessThan">
      <formula>0</formula>
    </cfRule>
  </conditionalFormatting>
  <conditionalFormatting sqref="F636">
    <cfRule type="cellIs" dxfId="2" priority="720" stopIfTrue="1" operator="lessThan">
      <formula>0</formula>
    </cfRule>
  </conditionalFormatting>
  <conditionalFormatting sqref="F637">
    <cfRule type="cellIs" dxfId="2" priority="719" stopIfTrue="1" operator="lessThan">
      <formula>0</formula>
    </cfRule>
  </conditionalFormatting>
  <conditionalFormatting sqref="F638">
    <cfRule type="cellIs" dxfId="2" priority="718" stopIfTrue="1" operator="lessThan">
      <formula>0</formula>
    </cfRule>
  </conditionalFormatting>
  <conditionalFormatting sqref="F639">
    <cfRule type="cellIs" dxfId="2" priority="717" stopIfTrue="1" operator="lessThan">
      <formula>0</formula>
    </cfRule>
  </conditionalFormatting>
  <conditionalFormatting sqref="F640">
    <cfRule type="cellIs" dxfId="2" priority="716" stopIfTrue="1" operator="lessThan">
      <formula>0</formula>
    </cfRule>
  </conditionalFormatting>
  <conditionalFormatting sqref="F641">
    <cfRule type="cellIs" dxfId="2" priority="715" stopIfTrue="1" operator="lessThan">
      <formula>0</formula>
    </cfRule>
  </conditionalFormatting>
  <conditionalFormatting sqref="F642">
    <cfRule type="cellIs" dxfId="2" priority="714" stopIfTrue="1" operator="lessThan">
      <formula>0</formula>
    </cfRule>
  </conditionalFormatting>
  <conditionalFormatting sqref="F643">
    <cfRule type="cellIs" dxfId="2" priority="713" stopIfTrue="1" operator="lessThan">
      <formula>0</formula>
    </cfRule>
  </conditionalFormatting>
  <conditionalFormatting sqref="F644">
    <cfRule type="cellIs" dxfId="2" priority="712" stopIfTrue="1" operator="lessThan">
      <formula>0</formula>
    </cfRule>
  </conditionalFormatting>
  <conditionalFormatting sqref="F645">
    <cfRule type="cellIs" dxfId="2" priority="711" stopIfTrue="1" operator="lessThan">
      <formula>0</formula>
    </cfRule>
  </conditionalFormatting>
  <conditionalFormatting sqref="F646">
    <cfRule type="cellIs" dxfId="2" priority="710" stopIfTrue="1" operator="lessThan">
      <formula>0</formula>
    </cfRule>
  </conditionalFormatting>
  <conditionalFormatting sqref="F647">
    <cfRule type="cellIs" dxfId="2" priority="709" stopIfTrue="1" operator="lessThan">
      <formula>0</formula>
    </cfRule>
  </conditionalFormatting>
  <conditionalFormatting sqref="F648">
    <cfRule type="cellIs" dxfId="2" priority="708" stopIfTrue="1" operator="lessThan">
      <formula>0</formula>
    </cfRule>
  </conditionalFormatting>
  <conditionalFormatting sqref="F649">
    <cfRule type="cellIs" dxfId="2" priority="707" stopIfTrue="1" operator="lessThan">
      <formula>0</formula>
    </cfRule>
  </conditionalFormatting>
  <conditionalFormatting sqref="F650">
    <cfRule type="cellIs" dxfId="2" priority="706" stopIfTrue="1" operator="lessThan">
      <formula>0</formula>
    </cfRule>
  </conditionalFormatting>
  <conditionalFormatting sqref="F651">
    <cfRule type="cellIs" dxfId="2" priority="705" stopIfTrue="1" operator="lessThan">
      <formula>0</formula>
    </cfRule>
  </conditionalFormatting>
  <conditionalFormatting sqref="F652">
    <cfRule type="cellIs" dxfId="2" priority="704" stopIfTrue="1" operator="lessThan">
      <formula>0</formula>
    </cfRule>
  </conditionalFormatting>
  <conditionalFormatting sqref="F653">
    <cfRule type="cellIs" dxfId="2" priority="703" stopIfTrue="1" operator="lessThan">
      <formula>0</formula>
    </cfRule>
  </conditionalFormatting>
  <conditionalFormatting sqref="F654">
    <cfRule type="cellIs" dxfId="2" priority="702" stopIfTrue="1" operator="lessThan">
      <formula>0</formula>
    </cfRule>
  </conditionalFormatting>
  <conditionalFormatting sqref="F655">
    <cfRule type="cellIs" dxfId="2" priority="701" stopIfTrue="1" operator="lessThan">
      <formula>0</formula>
    </cfRule>
  </conditionalFormatting>
  <conditionalFormatting sqref="F656">
    <cfRule type="cellIs" dxfId="2" priority="700" stopIfTrue="1" operator="lessThan">
      <formula>0</formula>
    </cfRule>
  </conditionalFormatting>
  <conditionalFormatting sqref="F657">
    <cfRule type="cellIs" dxfId="2" priority="699" stopIfTrue="1" operator="lessThan">
      <formula>0</formula>
    </cfRule>
  </conditionalFormatting>
  <conditionalFormatting sqref="F658">
    <cfRule type="cellIs" dxfId="2" priority="698" stopIfTrue="1" operator="lessThan">
      <formula>0</formula>
    </cfRule>
  </conditionalFormatting>
  <conditionalFormatting sqref="F659">
    <cfRule type="cellIs" dxfId="2" priority="697" stopIfTrue="1" operator="lessThan">
      <formula>0</formula>
    </cfRule>
  </conditionalFormatting>
  <conditionalFormatting sqref="F660">
    <cfRule type="cellIs" dxfId="2" priority="696" stopIfTrue="1" operator="lessThan">
      <formula>0</formula>
    </cfRule>
  </conditionalFormatting>
  <conditionalFormatting sqref="F661">
    <cfRule type="cellIs" dxfId="2" priority="695" stopIfTrue="1" operator="lessThan">
      <formula>0</formula>
    </cfRule>
  </conditionalFormatting>
  <conditionalFormatting sqref="F662">
    <cfRule type="cellIs" dxfId="2" priority="694" stopIfTrue="1" operator="lessThan">
      <formula>0</formula>
    </cfRule>
  </conditionalFormatting>
  <conditionalFormatting sqref="F663">
    <cfRule type="cellIs" dxfId="2" priority="693" stopIfTrue="1" operator="lessThan">
      <formula>0</formula>
    </cfRule>
  </conditionalFormatting>
  <conditionalFormatting sqref="F664">
    <cfRule type="cellIs" dxfId="2" priority="692" stopIfTrue="1" operator="lessThan">
      <formula>0</formula>
    </cfRule>
  </conditionalFormatting>
  <conditionalFormatting sqref="F665">
    <cfRule type="cellIs" dxfId="2" priority="691" stopIfTrue="1" operator="lessThan">
      <formula>0</formula>
    </cfRule>
  </conditionalFormatting>
  <conditionalFormatting sqref="F666">
    <cfRule type="cellIs" dxfId="2" priority="690" stopIfTrue="1" operator="lessThan">
      <formula>0</formula>
    </cfRule>
  </conditionalFormatting>
  <conditionalFormatting sqref="F667">
    <cfRule type="cellIs" dxfId="2" priority="689" stopIfTrue="1" operator="lessThan">
      <formula>0</formula>
    </cfRule>
  </conditionalFormatting>
  <conditionalFormatting sqref="F668">
    <cfRule type="cellIs" dxfId="2" priority="688" stopIfTrue="1" operator="lessThan">
      <formula>0</formula>
    </cfRule>
  </conditionalFormatting>
  <conditionalFormatting sqref="F669">
    <cfRule type="cellIs" dxfId="2" priority="687" stopIfTrue="1" operator="lessThan">
      <formula>0</formula>
    </cfRule>
  </conditionalFormatting>
  <conditionalFormatting sqref="F670">
    <cfRule type="cellIs" dxfId="2" priority="686" stopIfTrue="1" operator="lessThan">
      <formula>0</formula>
    </cfRule>
  </conditionalFormatting>
  <conditionalFormatting sqref="F671">
    <cfRule type="cellIs" dxfId="2" priority="685" stopIfTrue="1" operator="lessThan">
      <formula>0</formula>
    </cfRule>
  </conditionalFormatting>
  <conditionalFormatting sqref="F672">
    <cfRule type="cellIs" dxfId="2" priority="684" stopIfTrue="1" operator="lessThan">
      <formula>0</formula>
    </cfRule>
  </conditionalFormatting>
  <conditionalFormatting sqref="F673">
    <cfRule type="cellIs" dxfId="2" priority="683" stopIfTrue="1" operator="lessThan">
      <formula>0</formula>
    </cfRule>
  </conditionalFormatting>
  <conditionalFormatting sqref="F674">
    <cfRule type="cellIs" dxfId="2" priority="682" stopIfTrue="1" operator="lessThan">
      <formula>0</formula>
    </cfRule>
  </conditionalFormatting>
  <conditionalFormatting sqref="F675">
    <cfRule type="cellIs" dxfId="2" priority="681" stopIfTrue="1" operator="lessThan">
      <formula>0</formula>
    </cfRule>
  </conditionalFormatting>
  <conditionalFormatting sqref="F676">
    <cfRule type="cellIs" dxfId="2" priority="680" stopIfTrue="1" operator="lessThan">
      <formula>0</formula>
    </cfRule>
  </conditionalFormatting>
  <conditionalFormatting sqref="F677">
    <cfRule type="cellIs" dxfId="2" priority="679" stopIfTrue="1" operator="lessThan">
      <formula>0</formula>
    </cfRule>
  </conditionalFormatting>
  <conditionalFormatting sqref="F678">
    <cfRule type="cellIs" dxfId="2" priority="678" stopIfTrue="1" operator="lessThan">
      <formula>0</formula>
    </cfRule>
  </conditionalFormatting>
  <conditionalFormatting sqref="F679">
    <cfRule type="cellIs" dxfId="2" priority="677" stopIfTrue="1" operator="lessThan">
      <formula>0</formula>
    </cfRule>
  </conditionalFormatting>
  <conditionalFormatting sqref="F680">
    <cfRule type="cellIs" dxfId="2" priority="676" stopIfTrue="1" operator="lessThan">
      <formula>0</formula>
    </cfRule>
  </conditionalFormatting>
  <conditionalFormatting sqref="F681">
    <cfRule type="cellIs" dxfId="2" priority="675" stopIfTrue="1" operator="lessThan">
      <formula>0</formula>
    </cfRule>
  </conditionalFormatting>
  <conditionalFormatting sqref="F682">
    <cfRule type="cellIs" dxfId="2" priority="674" stopIfTrue="1" operator="lessThan">
      <formula>0</formula>
    </cfRule>
  </conditionalFormatting>
  <conditionalFormatting sqref="F683">
    <cfRule type="cellIs" dxfId="2" priority="673" stopIfTrue="1" operator="lessThan">
      <formula>0</formula>
    </cfRule>
  </conditionalFormatting>
  <conditionalFormatting sqref="F684">
    <cfRule type="cellIs" dxfId="2" priority="672" stopIfTrue="1" operator="lessThan">
      <formula>0</formula>
    </cfRule>
  </conditionalFormatting>
  <conditionalFormatting sqref="F685">
    <cfRule type="cellIs" dxfId="2" priority="671" stopIfTrue="1" operator="lessThan">
      <formula>0</formula>
    </cfRule>
  </conditionalFormatting>
  <conditionalFormatting sqref="F686">
    <cfRule type="cellIs" dxfId="2" priority="670" stopIfTrue="1" operator="lessThan">
      <formula>0</formula>
    </cfRule>
  </conditionalFormatting>
  <conditionalFormatting sqref="F687">
    <cfRule type="cellIs" dxfId="2" priority="669" stopIfTrue="1" operator="lessThan">
      <formula>0</formula>
    </cfRule>
  </conditionalFormatting>
  <conditionalFormatting sqref="F688">
    <cfRule type="cellIs" dxfId="2" priority="668" stopIfTrue="1" operator="lessThan">
      <formula>0</formula>
    </cfRule>
  </conditionalFormatting>
  <conditionalFormatting sqref="F689">
    <cfRule type="cellIs" dxfId="2" priority="667" stopIfTrue="1" operator="lessThan">
      <formula>0</formula>
    </cfRule>
  </conditionalFormatting>
  <conditionalFormatting sqref="F690">
    <cfRule type="cellIs" dxfId="2" priority="666" stopIfTrue="1" operator="lessThan">
      <formula>0</formula>
    </cfRule>
  </conditionalFormatting>
  <conditionalFormatting sqref="F691">
    <cfRule type="cellIs" dxfId="2" priority="665" stopIfTrue="1" operator="lessThan">
      <formula>0</formula>
    </cfRule>
  </conditionalFormatting>
  <conditionalFormatting sqref="F692">
    <cfRule type="cellIs" dxfId="2" priority="664" stopIfTrue="1" operator="lessThan">
      <formula>0</formula>
    </cfRule>
  </conditionalFormatting>
  <conditionalFormatting sqref="F693">
    <cfRule type="cellIs" dxfId="2" priority="663" stopIfTrue="1" operator="lessThan">
      <formula>0</formula>
    </cfRule>
  </conditionalFormatting>
  <conditionalFormatting sqref="F694">
    <cfRule type="cellIs" dxfId="2" priority="662" stopIfTrue="1" operator="lessThan">
      <formula>0</formula>
    </cfRule>
  </conditionalFormatting>
  <conditionalFormatting sqref="F695">
    <cfRule type="cellIs" dxfId="2" priority="661" stopIfTrue="1" operator="lessThan">
      <formula>0</formula>
    </cfRule>
  </conditionalFormatting>
  <conditionalFormatting sqref="F696">
    <cfRule type="cellIs" dxfId="2" priority="660" stopIfTrue="1" operator="lessThan">
      <formula>0</formula>
    </cfRule>
  </conditionalFormatting>
  <conditionalFormatting sqref="F697">
    <cfRule type="cellIs" dxfId="2" priority="659" stopIfTrue="1" operator="lessThan">
      <formula>0</formula>
    </cfRule>
  </conditionalFormatting>
  <conditionalFormatting sqref="F698">
    <cfRule type="cellIs" dxfId="2" priority="658" stopIfTrue="1" operator="lessThan">
      <formula>0</formula>
    </cfRule>
  </conditionalFormatting>
  <conditionalFormatting sqref="F699">
    <cfRule type="cellIs" dxfId="2" priority="657" stopIfTrue="1" operator="lessThan">
      <formula>0</formula>
    </cfRule>
  </conditionalFormatting>
  <conditionalFormatting sqref="F700">
    <cfRule type="cellIs" dxfId="2" priority="656" stopIfTrue="1" operator="lessThan">
      <formula>0</formula>
    </cfRule>
  </conditionalFormatting>
  <conditionalFormatting sqref="F701">
    <cfRule type="cellIs" dxfId="2" priority="655" stopIfTrue="1" operator="lessThan">
      <formula>0</formula>
    </cfRule>
  </conditionalFormatting>
  <conditionalFormatting sqref="F702">
    <cfRule type="cellIs" dxfId="2" priority="654" stopIfTrue="1" operator="lessThan">
      <formula>0</formula>
    </cfRule>
  </conditionalFormatting>
  <conditionalFormatting sqref="F703">
    <cfRule type="cellIs" dxfId="2" priority="653" stopIfTrue="1" operator="lessThan">
      <formula>0</formula>
    </cfRule>
  </conditionalFormatting>
  <conditionalFormatting sqref="F704">
    <cfRule type="cellIs" dxfId="2" priority="652" stopIfTrue="1" operator="lessThan">
      <formula>0</formula>
    </cfRule>
  </conditionalFormatting>
  <conditionalFormatting sqref="F705">
    <cfRule type="cellIs" dxfId="2" priority="651" stopIfTrue="1" operator="lessThan">
      <formula>0</formula>
    </cfRule>
  </conditionalFormatting>
  <conditionalFormatting sqref="F706">
    <cfRule type="cellIs" dxfId="2" priority="650" stopIfTrue="1" operator="lessThan">
      <formula>0</formula>
    </cfRule>
  </conditionalFormatting>
  <conditionalFormatting sqref="F707">
    <cfRule type="cellIs" dxfId="2" priority="649" stopIfTrue="1" operator="lessThan">
      <formula>0</formula>
    </cfRule>
  </conditionalFormatting>
  <conditionalFormatting sqref="F708">
    <cfRule type="cellIs" dxfId="2" priority="648" stopIfTrue="1" operator="lessThan">
      <formula>0</formula>
    </cfRule>
  </conditionalFormatting>
  <conditionalFormatting sqref="F709">
    <cfRule type="cellIs" dxfId="2" priority="647" stopIfTrue="1" operator="lessThan">
      <formula>0</formula>
    </cfRule>
  </conditionalFormatting>
  <conditionalFormatting sqref="F710">
    <cfRule type="cellIs" dxfId="2" priority="646" stopIfTrue="1" operator="lessThan">
      <formula>0</formula>
    </cfRule>
  </conditionalFormatting>
  <conditionalFormatting sqref="F711">
    <cfRule type="cellIs" dxfId="2" priority="645" stopIfTrue="1" operator="lessThan">
      <formula>0</formula>
    </cfRule>
  </conditionalFormatting>
  <conditionalFormatting sqref="F712">
    <cfRule type="cellIs" dxfId="2" priority="644" stopIfTrue="1" operator="lessThan">
      <formula>0</formula>
    </cfRule>
  </conditionalFormatting>
  <conditionalFormatting sqref="F713">
    <cfRule type="cellIs" dxfId="2" priority="643" stopIfTrue="1" operator="lessThan">
      <formula>0</formula>
    </cfRule>
  </conditionalFormatting>
  <conditionalFormatting sqref="F714">
    <cfRule type="cellIs" dxfId="2" priority="642" stopIfTrue="1" operator="lessThan">
      <formula>0</formula>
    </cfRule>
  </conditionalFormatting>
  <conditionalFormatting sqref="F715">
    <cfRule type="cellIs" dxfId="2" priority="641" stopIfTrue="1" operator="lessThan">
      <formula>0</formula>
    </cfRule>
  </conditionalFormatting>
  <conditionalFormatting sqref="F716">
    <cfRule type="cellIs" dxfId="2" priority="640" stopIfTrue="1" operator="lessThan">
      <formula>0</formula>
    </cfRule>
  </conditionalFormatting>
  <conditionalFormatting sqref="F717">
    <cfRule type="cellIs" dxfId="2" priority="639" stopIfTrue="1" operator="lessThan">
      <formula>0</formula>
    </cfRule>
  </conditionalFormatting>
  <conditionalFormatting sqref="F718">
    <cfRule type="cellIs" dxfId="2" priority="638" stopIfTrue="1" operator="lessThan">
      <formula>0</formula>
    </cfRule>
  </conditionalFormatting>
  <conditionalFormatting sqref="F719">
    <cfRule type="cellIs" dxfId="2" priority="637" stopIfTrue="1" operator="lessThan">
      <formula>0</formula>
    </cfRule>
  </conditionalFormatting>
  <conditionalFormatting sqref="F720">
    <cfRule type="cellIs" dxfId="2" priority="636" stopIfTrue="1" operator="lessThan">
      <formula>0</formula>
    </cfRule>
  </conditionalFormatting>
  <conditionalFormatting sqref="F721">
    <cfRule type="cellIs" dxfId="2" priority="635" stopIfTrue="1" operator="lessThan">
      <formula>0</formula>
    </cfRule>
  </conditionalFormatting>
  <conditionalFormatting sqref="F722">
    <cfRule type="cellIs" dxfId="2" priority="634" stopIfTrue="1" operator="lessThan">
      <formula>0</formula>
    </cfRule>
  </conditionalFormatting>
  <conditionalFormatting sqref="F723">
    <cfRule type="cellIs" dxfId="2" priority="633" stopIfTrue="1" operator="lessThan">
      <formula>0</formula>
    </cfRule>
  </conditionalFormatting>
  <conditionalFormatting sqref="F724">
    <cfRule type="cellIs" dxfId="2" priority="632" stopIfTrue="1" operator="lessThan">
      <formula>0</formula>
    </cfRule>
  </conditionalFormatting>
  <conditionalFormatting sqref="F725">
    <cfRule type="cellIs" dxfId="2" priority="631" stopIfTrue="1" operator="lessThan">
      <formula>0</formula>
    </cfRule>
  </conditionalFormatting>
  <conditionalFormatting sqref="F726">
    <cfRule type="cellIs" dxfId="2" priority="630" stopIfTrue="1" operator="lessThan">
      <formula>0</formula>
    </cfRule>
  </conditionalFormatting>
  <conditionalFormatting sqref="F727">
    <cfRule type="cellIs" dxfId="2" priority="629" stopIfTrue="1" operator="lessThan">
      <formula>0</formula>
    </cfRule>
  </conditionalFormatting>
  <conditionalFormatting sqref="F728">
    <cfRule type="cellIs" dxfId="2" priority="628" stopIfTrue="1" operator="lessThan">
      <formula>0</formula>
    </cfRule>
  </conditionalFormatting>
  <conditionalFormatting sqref="F729">
    <cfRule type="cellIs" dxfId="2" priority="627" stopIfTrue="1" operator="lessThan">
      <formula>0</formula>
    </cfRule>
  </conditionalFormatting>
  <conditionalFormatting sqref="F730">
    <cfRule type="cellIs" dxfId="2" priority="626" stopIfTrue="1" operator="lessThan">
      <formula>0</formula>
    </cfRule>
  </conditionalFormatting>
  <conditionalFormatting sqref="F731">
    <cfRule type="cellIs" dxfId="2" priority="625" stopIfTrue="1" operator="lessThan">
      <formula>0</formula>
    </cfRule>
  </conditionalFormatting>
  <conditionalFormatting sqref="F732">
    <cfRule type="cellIs" dxfId="2" priority="624" stopIfTrue="1" operator="lessThan">
      <formula>0</formula>
    </cfRule>
  </conditionalFormatting>
  <conditionalFormatting sqref="F733">
    <cfRule type="cellIs" dxfId="2" priority="623" stopIfTrue="1" operator="lessThan">
      <formula>0</formula>
    </cfRule>
  </conditionalFormatting>
  <conditionalFormatting sqref="F734">
    <cfRule type="cellIs" dxfId="2" priority="622" stopIfTrue="1" operator="lessThan">
      <formula>0</formula>
    </cfRule>
  </conditionalFormatting>
  <conditionalFormatting sqref="F735">
    <cfRule type="cellIs" dxfId="2" priority="621" stopIfTrue="1" operator="lessThan">
      <formula>0</formula>
    </cfRule>
  </conditionalFormatting>
  <conditionalFormatting sqref="F736">
    <cfRule type="cellIs" dxfId="2" priority="620" stopIfTrue="1" operator="lessThan">
      <formula>0</formula>
    </cfRule>
  </conditionalFormatting>
  <conditionalFormatting sqref="F737">
    <cfRule type="cellIs" dxfId="2" priority="619" stopIfTrue="1" operator="lessThan">
      <formula>0</formula>
    </cfRule>
  </conditionalFormatting>
  <conditionalFormatting sqref="F738">
    <cfRule type="cellIs" dxfId="2" priority="618" stopIfTrue="1" operator="lessThan">
      <formula>0</formula>
    </cfRule>
  </conditionalFormatting>
  <conditionalFormatting sqref="F739">
    <cfRule type="cellIs" dxfId="2" priority="617" stopIfTrue="1" operator="lessThan">
      <formula>0</formula>
    </cfRule>
  </conditionalFormatting>
  <conditionalFormatting sqref="F740">
    <cfRule type="cellIs" dxfId="2" priority="616" stopIfTrue="1" operator="lessThan">
      <formula>0</formula>
    </cfRule>
  </conditionalFormatting>
  <conditionalFormatting sqref="F741">
    <cfRule type="cellIs" dxfId="2" priority="615" stopIfTrue="1" operator="lessThan">
      <formula>0</formula>
    </cfRule>
  </conditionalFormatting>
  <conditionalFormatting sqref="F742">
    <cfRule type="cellIs" dxfId="2" priority="614" stopIfTrue="1" operator="lessThan">
      <formula>0</formula>
    </cfRule>
  </conditionalFormatting>
  <conditionalFormatting sqref="F743">
    <cfRule type="cellIs" dxfId="2" priority="613" stopIfTrue="1" operator="lessThan">
      <formula>0</formula>
    </cfRule>
  </conditionalFormatting>
  <conditionalFormatting sqref="F744">
    <cfRule type="cellIs" dxfId="2" priority="612" stopIfTrue="1" operator="lessThan">
      <formula>0</formula>
    </cfRule>
  </conditionalFormatting>
  <conditionalFormatting sqref="F745">
    <cfRule type="cellIs" dxfId="2" priority="611" stopIfTrue="1" operator="lessThan">
      <formula>0</formula>
    </cfRule>
  </conditionalFormatting>
  <conditionalFormatting sqref="F746">
    <cfRule type="cellIs" dxfId="2" priority="610" stopIfTrue="1" operator="lessThan">
      <formula>0</formula>
    </cfRule>
  </conditionalFormatting>
  <conditionalFormatting sqref="F747">
    <cfRule type="cellIs" dxfId="2" priority="609" stopIfTrue="1" operator="lessThan">
      <formula>0</formula>
    </cfRule>
  </conditionalFormatting>
  <conditionalFormatting sqref="F748">
    <cfRule type="cellIs" dxfId="2" priority="608" stopIfTrue="1" operator="lessThan">
      <formula>0</formula>
    </cfRule>
  </conditionalFormatting>
  <conditionalFormatting sqref="F749">
    <cfRule type="cellIs" dxfId="2" priority="607" stopIfTrue="1" operator="lessThan">
      <formula>0</formula>
    </cfRule>
  </conditionalFormatting>
  <conditionalFormatting sqref="F750">
    <cfRule type="cellIs" dxfId="2" priority="606" stopIfTrue="1" operator="lessThan">
      <formula>0</formula>
    </cfRule>
  </conditionalFormatting>
  <conditionalFormatting sqref="F751">
    <cfRule type="cellIs" dxfId="2" priority="605" stopIfTrue="1" operator="lessThan">
      <formula>0</formula>
    </cfRule>
  </conditionalFormatting>
  <conditionalFormatting sqref="F752">
    <cfRule type="cellIs" dxfId="2" priority="604" stopIfTrue="1" operator="lessThan">
      <formula>0</formula>
    </cfRule>
  </conditionalFormatting>
  <conditionalFormatting sqref="F753">
    <cfRule type="cellIs" dxfId="2" priority="603" stopIfTrue="1" operator="lessThan">
      <formula>0</formula>
    </cfRule>
  </conditionalFormatting>
  <conditionalFormatting sqref="F754">
    <cfRule type="cellIs" dxfId="2" priority="602" stopIfTrue="1" operator="lessThan">
      <formula>0</formula>
    </cfRule>
  </conditionalFormatting>
  <conditionalFormatting sqref="F755">
    <cfRule type="cellIs" dxfId="2" priority="601" stopIfTrue="1" operator="lessThan">
      <formula>0</formula>
    </cfRule>
  </conditionalFormatting>
  <conditionalFormatting sqref="F756">
    <cfRule type="cellIs" dxfId="2" priority="600" stopIfTrue="1" operator="lessThan">
      <formula>0</formula>
    </cfRule>
  </conditionalFormatting>
  <conditionalFormatting sqref="F757">
    <cfRule type="cellIs" dxfId="2" priority="599" stopIfTrue="1" operator="lessThan">
      <formula>0</formula>
    </cfRule>
  </conditionalFormatting>
  <conditionalFormatting sqref="F758">
    <cfRule type="cellIs" dxfId="2" priority="598" stopIfTrue="1" operator="lessThan">
      <formula>0</formula>
    </cfRule>
  </conditionalFormatting>
  <conditionalFormatting sqref="F759">
    <cfRule type="cellIs" dxfId="2" priority="597" stopIfTrue="1" operator="lessThan">
      <formula>0</formula>
    </cfRule>
  </conditionalFormatting>
  <conditionalFormatting sqref="F760">
    <cfRule type="cellIs" dxfId="2" priority="596" stopIfTrue="1" operator="lessThan">
      <formula>0</formula>
    </cfRule>
  </conditionalFormatting>
  <conditionalFormatting sqref="F761">
    <cfRule type="cellIs" dxfId="2" priority="595" stopIfTrue="1" operator="lessThan">
      <formula>0</formula>
    </cfRule>
  </conditionalFormatting>
  <conditionalFormatting sqref="F762">
    <cfRule type="cellIs" dxfId="2" priority="594" stopIfTrue="1" operator="lessThan">
      <formula>0</formula>
    </cfRule>
  </conditionalFormatting>
  <conditionalFormatting sqref="F763">
    <cfRule type="cellIs" dxfId="2" priority="593" stopIfTrue="1" operator="lessThan">
      <formula>0</formula>
    </cfRule>
  </conditionalFormatting>
  <conditionalFormatting sqref="F764">
    <cfRule type="cellIs" dxfId="2" priority="592" stopIfTrue="1" operator="lessThan">
      <formula>0</formula>
    </cfRule>
  </conditionalFormatting>
  <conditionalFormatting sqref="F765">
    <cfRule type="cellIs" dxfId="2" priority="591" stopIfTrue="1" operator="lessThan">
      <formula>0</formula>
    </cfRule>
  </conditionalFormatting>
  <conditionalFormatting sqref="F766">
    <cfRule type="cellIs" dxfId="2" priority="590" stopIfTrue="1" operator="lessThan">
      <formula>0</formula>
    </cfRule>
  </conditionalFormatting>
  <conditionalFormatting sqref="F767">
    <cfRule type="cellIs" dxfId="2" priority="589" stopIfTrue="1" operator="lessThan">
      <formula>0</formula>
    </cfRule>
  </conditionalFormatting>
  <conditionalFormatting sqref="F768">
    <cfRule type="cellIs" dxfId="2" priority="588" stopIfTrue="1" operator="lessThan">
      <formula>0</formula>
    </cfRule>
  </conditionalFormatting>
  <conditionalFormatting sqref="F769">
    <cfRule type="cellIs" dxfId="2" priority="587" stopIfTrue="1" operator="lessThan">
      <formula>0</formula>
    </cfRule>
  </conditionalFormatting>
  <conditionalFormatting sqref="F770">
    <cfRule type="cellIs" dxfId="2" priority="586" stopIfTrue="1" operator="lessThan">
      <formula>0</formula>
    </cfRule>
  </conditionalFormatting>
  <conditionalFormatting sqref="F771">
    <cfRule type="cellIs" dxfId="2" priority="585" stopIfTrue="1" operator="lessThan">
      <formula>0</formula>
    </cfRule>
  </conditionalFormatting>
  <conditionalFormatting sqref="F772">
    <cfRule type="cellIs" dxfId="2" priority="584" stopIfTrue="1" operator="lessThan">
      <formula>0</formula>
    </cfRule>
  </conditionalFormatting>
  <conditionalFormatting sqref="F773">
    <cfRule type="cellIs" dxfId="2" priority="583" stopIfTrue="1" operator="lessThan">
      <formula>0</formula>
    </cfRule>
  </conditionalFormatting>
  <conditionalFormatting sqref="F774">
    <cfRule type="cellIs" dxfId="2" priority="582" stopIfTrue="1" operator="lessThan">
      <formula>0</formula>
    </cfRule>
  </conditionalFormatting>
  <conditionalFormatting sqref="F775">
    <cfRule type="cellIs" dxfId="2" priority="581" stopIfTrue="1" operator="lessThan">
      <formula>0</formula>
    </cfRule>
  </conditionalFormatting>
  <conditionalFormatting sqref="F776">
    <cfRule type="cellIs" dxfId="2" priority="580" stopIfTrue="1" operator="lessThan">
      <formula>0</formula>
    </cfRule>
  </conditionalFormatting>
  <conditionalFormatting sqref="F777">
    <cfRule type="cellIs" dxfId="2" priority="579" stopIfTrue="1" operator="lessThan">
      <formula>0</formula>
    </cfRule>
  </conditionalFormatting>
  <conditionalFormatting sqref="F778">
    <cfRule type="cellIs" dxfId="2" priority="578" stopIfTrue="1" operator="lessThan">
      <formula>0</formula>
    </cfRule>
  </conditionalFormatting>
  <conditionalFormatting sqref="F779">
    <cfRule type="cellIs" dxfId="2" priority="577" stopIfTrue="1" operator="lessThan">
      <formula>0</formula>
    </cfRule>
  </conditionalFormatting>
  <conditionalFormatting sqref="F780">
    <cfRule type="cellIs" dxfId="2" priority="576" stopIfTrue="1" operator="lessThan">
      <formula>0</formula>
    </cfRule>
  </conditionalFormatting>
  <conditionalFormatting sqref="F781">
    <cfRule type="cellIs" dxfId="2" priority="575" stopIfTrue="1" operator="lessThan">
      <formula>0</formula>
    </cfRule>
  </conditionalFormatting>
  <conditionalFormatting sqref="F782">
    <cfRule type="cellIs" dxfId="2" priority="574" stopIfTrue="1" operator="lessThan">
      <formula>0</formula>
    </cfRule>
  </conditionalFormatting>
  <conditionalFormatting sqref="F783">
    <cfRule type="cellIs" dxfId="2" priority="573" stopIfTrue="1" operator="lessThan">
      <formula>0</formula>
    </cfRule>
  </conditionalFormatting>
  <conditionalFormatting sqref="F784">
    <cfRule type="cellIs" dxfId="2" priority="572" stopIfTrue="1" operator="lessThan">
      <formula>0</formula>
    </cfRule>
  </conditionalFormatting>
  <conditionalFormatting sqref="F785">
    <cfRule type="cellIs" dxfId="2" priority="571" stopIfTrue="1" operator="lessThan">
      <formula>0</formula>
    </cfRule>
  </conditionalFormatting>
  <conditionalFormatting sqref="F786">
    <cfRule type="cellIs" dxfId="2" priority="570" stopIfTrue="1" operator="lessThan">
      <formula>0</formula>
    </cfRule>
  </conditionalFormatting>
  <conditionalFormatting sqref="F787">
    <cfRule type="cellIs" dxfId="2" priority="569" stopIfTrue="1" operator="lessThan">
      <formula>0</formula>
    </cfRule>
  </conditionalFormatting>
  <conditionalFormatting sqref="F788">
    <cfRule type="cellIs" dxfId="2" priority="568" stopIfTrue="1" operator="lessThan">
      <formula>0</formula>
    </cfRule>
  </conditionalFormatting>
  <conditionalFormatting sqref="F789">
    <cfRule type="cellIs" dxfId="2" priority="567" stopIfTrue="1" operator="lessThan">
      <formula>0</formula>
    </cfRule>
  </conditionalFormatting>
  <conditionalFormatting sqref="F790">
    <cfRule type="cellIs" dxfId="2" priority="566" stopIfTrue="1" operator="lessThan">
      <formula>0</formula>
    </cfRule>
  </conditionalFormatting>
  <conditionalFormatting sqref="F791">
    <cfRule type="cellIs" dxfId="2" priority="565" stopIfTrue="1" operator="lessThan">
      <formula>0</formula>
    </cfRule>
  </conditionalFormatting>
  <conditionalFormatting sqref="F792">
    <cfRule type="cellIs" dxfId="2" priority="564" stopIfTrue="1" operator="lessThan">
      <formula>0</formula>
    </cfRule>
  </conditionalFormatting>
  <conditionalFormatting sqref="F793">
    <cfRule type="cellIs" dxfId="2" priority="563" stopIfTrue="1" operator="lessThan">
      <formula>0</formula>
    </cfRule>
  </conditionalFormatting>
  <conditionalFormatting sqref="F794">
    <cfRule type="cellIs" dxfId="2" priority="562" stopIfTrue="1" operator="lessThan">
      <formula>0</formula>
    </cfRule>
  </conditionalFormatting>
  <conditionalFormatting sqref="F795">
    <cfRule type="cellIs" dxfId="2" priority="561" stopIfTrue="1" operator="lessThan">
      <formula>0</formula>
    </cfRule>
  </conditionalFormatting>
  <conditionalFormatting sqref="F796">
    <cfRule type="cellIs" dxfId="2" priority="560" stopIfTrue="1" operator="lessThan">
      <formula>0</formula>
    </cfRule>
  </conditionalFormatting>
  <conditionalFormatting sqref="F797">
    <cfRule type="cellIs" dxfId="2" priority="559" stopIfTrue="1" operator="lessThan">
      <formula>0</formula>
    </cfRule>
  </conditionalFormatting>
  <conditionalFormatting sqref="F798">
    <cfRule type="cellIs" dxfId="2" priority="558" stopIfTrue="1" operator="lessThan">
      <formula>0</formula>
    </cfRule>
  </conditionalFormatting>
  <conditionalFormatting sqref="F799">
    <cfRule type="cellIs" dxfId="2" priority="557" stopIfTrue="1" operator="lessThan">
      <formula>0</formula>
    </cfRule>
  </conditionalFormatting>
  <conditionalFormatting sqref="F800">
    <cfRule type="cellIs" dxfId="2" priority="556" stopIfTrue="1" operator="lessThan">
      <formula>0</formula>
    </cfRule>
  </conditionalFormatting>
  <conditionalFormatting sqref="F801">
    <cfRule type="cellIs" dxfId="2" priority="555" stopIfTrue="1" operator="lessThan">
      <formula>0</formula>
    </cfRule>
  </conditionalFormatting>
  <conditionalFormatting sqref="F802">
    <cfRule type="cellIs" dxfId="2" priority="554" stopIfTrue="1" operator="lessThan">
      <formula>0</formula>
    </cfRule>
  </conditionalFormatting>
  <conditionalFormatting sqref="F803">
    <cfRule type="cellIs" dxfId="2" priority="553" stopIfTrue="1" operator="lessThan">
      <formula>0</formula>
    </cfRule>
  </conditionalFormatting>
  <conditionalFormatting sqref="F804">
    <cfRule type="cellIs" dxfId="2" priority="552" stopIfTrue="1" operator="lessThan">
      <formula>0</formula>
    </cfRule>
  </conditionalFormatting>
  <conditionalFormatting sqref="F805">
    <cfRule type="cellIs" dxfId="2" priority="551" stopIfTrue="1" operator="lessThan">
      <formula>0</formula>
    </cfRule>
  </conditionalFormatting>
  <conditionalFormatting sqref="F806">
    <cfRule type="cellIs" dxfId="2" priority="550" stopIfTrue="1" operator="lessThan">
      <formula>0</formula>
    </cfRule>
  </conditionalFormatting>
  <conditionalFormatting sqref="F807">
    <cfRule type="cellIs" dxfId="2" priority="549" stopIfTrue="1" operator="lessThan">
      <formula>0</formula>
    </cfRule>
  </conditionalFormatting>
  <conditionalFormatting sqref="F808">
    <cfRule type="cellIs" dxfId="2" priority="548" stopIfTrue="1" operator="lessThan">
      <formula>0</formula>
    </cfRule>
  </conditionalFormatting>
  <conditionalFormatting sqref="F809">
    <cfRule type="cellIs" dxfId="2" priority="547" stopIfTrue="1" operator="lessThan">
      <formula>0</formula>
    </cfRule>
  </conditionalFormatting>
  <conditionalFormatting sqref="F810">
    <cfRule type="cellIs" dxfId="2" priority="546" stopIfTrue="1" operator="lessThan">
      <formula>0</formula>
    </cfRule>
  </conditionalFormatting>
  <conditionalFormatting sqref="F811">
    <cfRule type="cellIs" dxfId="2" priority="545" stopIfTrue="1" operator="lessThan">
      <formula>0</formula>
    </cfRule>
  </conditionalFormatting>
  <conditionalFormatting sqref="F812">
    <cfRule type="cellIs" dxfId="2" priority="544" stopIfTrue="1" operator="lessThan">
      <formula>0</formula>
    </cfRule>
  </conditionalFormatting>
  <conditionalFormatting sqref="F813">
    <cfRule type="cellIs" dxfId="2" priority="543" stopIfTrue="1" operator="lessThan">
      <formula>0</formula>
    </cfRule>
  </conditionalFormatting>
  <conditionalFormatting sqref="F814">
    <cfRule type="cellIs" dxfId="2" priority="542" stopIfTrue="1" operator="lessThan">
      <formula>0</formula>
    </cfRule>
  </conditionalFormatting>
  <conditionalFormatting sqref="F815">
    <cfRule type="cellIs" dxfId="2" priority="541" stopIfTrue="1" operator="lessThan">
      <formula>0</formula>
    </cfRule>
  </conditionalFormatting>
  <conditionalFormatting sqref="F816">
    <cfRule type="cellIs" dxfId="2" priority="540" stopIfTrue="1" operator="lessThan">
      <formula>0</formula>
    </cfRule>
  </conditionalFormatting>
  <conditionalFormatting sqref="F817">
    <cfRule type="cellIs" dxfId="2" priority="539" stopIfTrue="1" operator="lessThan">
      <formula>0</formula>
    </cfRule>
  </conditionalFormatting>
  <conditionalFormatting sqref="F818">
    <cfRule type="cellIs" dxfId="2" priority="538" stopIfTrue="1" operator="lessThan">
      <formula>0</formula>
    </cfRule>
  </conditionalFormatting>
  <conditionalFormatting sqref="F819">
    <cfRule type="cellIs" dxfId="2" priority="537" stopIfTrue="1" operator="lessThan">
      <formula>0</formula>
    </cfRule>
  </conditionalFormatting>
  <conditionalFormatting sqref="F820">
    <cfRule type="cellIs" dxfId="2" priority="536" stopIfTrue="1" operator="lessThan">
      <formula>0</formula>
    </cfRule>
  </conditionalFormatting>
  <conditionalFormatting sqref="F821">
    <cfRule type="cellIs" dxfId="2" priority="535" stopIfTrue="1" operator="lessThan">
      <formula>0</formula>
    </cfRule>
  </conditionalFormatting>
  <conditionalFormatting sqref="F822">
    <cfRule type="cellIs" dxfId="2" priority="534" stopIfTrue="1" operator="lessThan">
      <formula>0</formula>
    </cfRule>
  </conditionalFormatting>
  <conditionalFormatting sqref="F823">
    <cfRule type="cellIs" dxfId="2" priority="533" stopIfTrue="1" operator="lessThan">
      <formula>0</formula>
    </cfRule>
  </conditionalFormatting>
  <conditionalFormatting sqref="F824">
    <cfRule type="cellIs" dxfId="2" priority="532" stopIfTrue="1" operator="lessThan">
      <formula>0</formula>
    </cfRule>
  </conditionalFormatting>
  <conditionalFormatting sqref="F825">
    <cfRule type="cellIs" dxfId="2" priority="531" stopIfTrue="1" operator="lessThan">
      <formula>0</formula>
    </cfRule>
  </conditionalFormatting>
  <conditionalFormatting sqref="F826">
    <cfRule type="cellIs" dxfId="2" priority="530" stopIfTrue="1" operator="lessThan">
      <formula>0</formula>
    </cfRule>
  </conditionalFormatting>
  <conditionalFormatting sqref="F827">
    <cfRule type="cellIs" dxfId="2" priority="529" stopIfTrue="1" operator="lessThan">
      <formula>0</formula>
    </cfRule>
  </conditionalFormatting>
  <conditionalFormatting sqref="F828">
    <cfRule type="cellIs" dxfId="2" priority="528" stopIfTrue="1" operator="lessThan">
      <formula>0</formula>
    </cfRule>
  </conditionalFormatting>
  <conditionalFormatting sqref="F829">
    <cfRule type="cellIs" dxfId="2" priority="527" stopIfTrue="1" operator="lessThan">
      <formula>0</formula>
    </cfRule>
  </conditionalFormatting>
  <conditionalFormatting sqref="F830">
    <cfRule type="cellIs" dxfId="2" priority="526" stopIfTrue="1" operator="lessThan">
      <formula>0</formula>
    </cfRule>
  </conditionalFormatting>
  <conditionalFormatting sqref="F831">
    <cfRule type="cellIs" dxfId="2" priority="525" stopIfTrue="1" operator="lessThan">
      <formula>0</formula>
    </cfRule>
  </conditionalFormatting>
  <conditionalFormatting sqref="F832">
    <cfRule type="cellIs" dxfId="2" priority="524" stopIfTrue="1" operator="lessThan">
      <formula>0</formula>
    </cfRule>
  </conditionalFormatting>
  <conditionalFormatting sqref="F833">
    <cfRule type="cellIs" dxfId="2" priority="523" stopIfTrue="1" operator="lessThan">
      <formula>0</formula>
    </cfRule>
  </conditionalFormatting>
  <conditionalFormatting sqref="F834">
    <cfRule type="cellIs" dxfId="2" priority="522" stopIfTrue="1" operator="lessThan">
      <formula>0</formula>
    </cfRule>
  </conditionalFormatting>
  <conditionalFormatting sqref="F835">
    <cfRule type="cellIs" dxfId="2" priority="521" stopIfTrue="1" operator="lessThan">
      <formula>0</formula>
    </cfRule>
  </conditionalFormatting>
  <conditionalFormatting sqref="F836">
    <cfRule type="cellIs" dxfId="2" priority="520" stopIfTrue="1" operator="lessThan">
      <formula>0</formula>
    </cfRule>
  </conditionalFormatting>
  <conditionalFormatting sqref="F837">
    <cfRule type="cellIs" dxfId="2" priority="519" stopIfTrue="1" operator="lessThan">
      <formula>0</formula>
    </cfRule>
  </conditionalFormatting>
  <conditionalFormatting sqref="F838">
    <cfRule type="cellIs" dxfId="2" priority="518" stopIfTrue="1" operator="lessThan">
      <formula>0</formula>
    </cfRule>
  </conditionalFormatting>
  <conditionalFormatting sqref="F839">
    <cfRule type="cellIs" dxfId="2" priority="517" stopIfTrue="1" operator="lessThan">
      <formula>0</formula>
    </cfRule>
  </conditionalFormatting>
  <conditionalFormatting sqref="F840">
    <cfRule type="cellIs" dxfId="2" priority="516" stopIfTrue="1" operator="lessThan">
      <formula>0</formula>
    </cfRule>
  </conditionalFormatting>
  <conditionalFormatting sqref="F841">
    <cfRule type="cellIs" dxfId="2" priority="515" stopIfTrue="1" operator="lessThan">
      <formula>0</formula>
    </cfRule>
  </conditionalFormatting>
  <conditionalFormatting sqref="F842">
    <cfRule type="cellIs" dxfId="2" priority="514" stopIfTrue="1" operator="lessThan">
      <formula>0</formula>
    </cfRule>
  </conditionalFormatting>
  <conditionalFormatting sqref="F843">
    <cfRule type="cellIs" dxfId="2" priority="513" stopIfTrue="1" operator="lessThan">
      <formula>0</formula>
    </cfRule>
  </conditionalFormatting>
  <conditionalFormatting sqref="F844">
    <cfRule type="cellIs" dxfId="2" priority="512" stopIfTrue="1" operator="lessThan">
      <formula>0</formula>
    </cfRule>
  </conditionalFormatting>
  <conditionalFormatting sqref="F845">
    <cfRule type="cellIs" dxfId="2" priority="511" stopIfTrue="1" operator="lessThan">
      <formula>0</formula>
    </cfRule>
  </conditionalFormatting>
  <conditionalFormatting sqref="F846">
    <cfRule type="cellIs" dxfId="2" priority="510" stopIfTrue="1" operator="lessThan">
      <formula>0</formula>
    </cfRule>
  </conditionalFormatting>
  <conditionalFormatting sqref="F847">
    <cfRule type="cellIs" dxfId="2" priority="509" stopIfTrue="1" operator="lessThan">
      <formula>0</formula>
    </cfRule>
  </conditionalFormatting>
  <conditionalFormatting sqref="F848">
    <cfRule type="cellIs" dxfId="2" priority="508" stopIfTrue="1" operator="lessThan">
      <formula>0</formula>
    </cfRule>
  </conditionalFormatting>
  <conditionalFormatting sqref="F849">
    <cfRule type="cellIs" dxfId="2" priority="507" stopIfTrue="1" operator="lessThan">
      <formula>0</formula>
    </cfRule>
  </conditionalFormatting>
  <conditionalFormatting sqref="F850">
    <cfRule type="cellIs" dxfId="2" priority="506" stopIfTrue="1" operator="lessThan">
      <formula>0</formula>
    </cfRule>
  </conditionalFormatting>
  <conditionalFormatting sqref="F851">
    <cfRule type="cellIs" dxfId="2" priority="505" stopIfTrue="1" operator="lessThan">
      <formula>0</formula>
    </cfRule>
  </conditionalFormatting>
  <conditionalFormatting sqref="F852">
    <cfRule type="cellIs" dxfId="2" priority="504" stopIfTrue="1" operator="lessThan">
      <formula>0</formula>
    </cfRule>
  </conditionalFormatting>
  <conditionalFormatting sqref="F853">
    <cfRule type="cellIs" dxfId="2" priority="503" stopIfTrue="1" operator="lessThan">
      <formula>0</formula>
    </cfRule>
  </conditionalFormatting>
  <conditionalFormatting sqref="F854">
    <cfRule type="cellIs" dxfId="2" priority="502" stopIfTrue="1" operator="lessThan">
      <formula>0</formula>
    </cfRule>
  </conditionalFormatting>
  <conditionalFormatting sqref="F855">
    <cfRule type="cellIs" dxfId="2" priority="501" stopIfTrue="1" operator="lessThan">
      <formula>0</formula>
    </cfRule>
  </conditionalFormatting>
  <conditionalFormatting sqref="F856">
    <cfRule type="cellIs" dxfId="2" priority="500" stopIfTrue="1" operator="lessThan">
      <formula>0</formula>
    </cfRule>
  </conditionalFormatting>
  <conditionalFormatting sqref="F857">
    <cfRule type="cellIs" dxfId="2" priority="499" stopIfTrue="1" operator="lessThan">
      <formula>0</formula>
    </cfRule>
  </conditionalFormatting>
  <conditionalFormatting sqref="F858">
    <cfRule type="cellIs" dxfId="2" priority="498" stopIfTrue="1" operator="lessThan">
      <formula>0</formula>
    </cfRule>
  </conditionalFormatting>
  <conditionalFormatting sqref="F859">
    <cfRule type="cellIs" dxfId="2" priority="497" stopIfTrue="1" operator="lessThan">
      <formula>0</formula>
    </cfRule>
  </conditionalFormatting>
  <conditionalFormatting sqref="F860">
    <cfRule type="cellIs" dxfId="2" priority="496" stopIfTrue="1" operator="lessThan">
      <formula>0</formula>
    </cfRule>
  </conditionalFormatting>
  <conditionalFormatting sqref="F861">
    <cfRule type="cellIs" dxfId="2" priority="495" stopIfTrue="1" operator="lessThan">
      <formula>0</formula>
    </cfRule>
  </conditionalFormatting>
  <conditionalFormatting sqref="F862">
    <cfRule type="cellIs" dxfId="2" priority="494" stopIfTrue="1" operator="lessThan">
      <formula>0</formula>
    </cfRule>
  </conditionalFormatting>
  <conditionalFormatting sqref="F863">
    <cfRule type="cellIs" dxfId="2" priority="493" stopIfTrue="1" operator="lessThan">
      <formula>0</formula>
    </cfRule>
  </conditionalFormatting>
  <conditionalFormatting sqref="F864">
    <cfRule type="cellIs" dxfId="2" priority="492" stopIfTrue="1" operator="lessThan">
      <formula>0</formula>
    </cfRule>
  </conditionalFormatting>
  <conditionalFormatting sqref="F865">
    <cfRule type="cellIs" dxfId="2" priority="491" stopIfTrue="1" operator="lessThan">
      <formula>0</formula>
    </cfRule>
  </conditionalFormatting>
  <conditionalFormatting sqref="F866">
    <cfRule type="cellIs" dxfId="2" priority="490" stopIfTrue="1" operator="lessThan">
      <formula>0</formula>
    </cfRule>
  </conditionalFormatting>
  <conditionalFormatting sqref="F867">
    <cfRule type="cellIs" dxfId="2" priority="489" stopIfTrue="1" operator="lessThan">
      <formula>0</formula>
    </cfRule>
  </conditionalFormatting>
  <conditionalFormatting sqref="F868">
    <cfRule type="cellIs" dxfId="2" priority="488" stopIfTrue="1" operator="lessThan">
      <formula>0</formula>
    </cfRule>
  </conditionalFormatting>
  <conditionalFormatting sqref="F869">
    <cfRule type="cellIs" dxfId="2" priority="487" stopIfTrue="1" operator="lessThan">
      <formula>0</formula>
    </cfRule>
  </conditionalFormatting>
  <conditionalFormatting sqref="F870">
    <cfRule type="cellIs" dxfId="2" priority="486" stopIfTrue="1" operator="lessThan">
      <formula>0</formula>
    </cfRule>
  </conditionalFormatting>
  <conditionalFormatting sqref="F871">
    <cfRule type="cellIs" dxfId="2" priority="485" stopIfTrue="1" operator="lessThan">
      <formula>0</formula>
    </cfRule>
  </conditionalFormatting>
  <conditionalFormatting sqref="F872">
    <cfRule type="cellIs" dxfId="2" priority="484" stopIfTrue="1" operator="lessThan">
      <formula>0</formula>
    </cfRule>
  </conditionalFormatting>
  <conditionalFormatting sqref="F873">
    <cfRule type="cellIs" dxfId="2" priority="483" stopIfTrue="1" operator="lessThan">
      <formula>0</formula>
    </cfRule>
  </conditionalFormatting>
  <conditionalFormatting sqref="F874">
    <cfRule type="cellIs" dxfId="2" priority="482" stopIfTrue="1" operator="lessThan">
      <formula>0</formula>
    </cfRule>
  </conditionalFormatting>
  <conditionalFormatting sqref="F875">
    <cfRule type="cellIs" dxfId="2" priority="481" stopIfTrue="1" operator="lessThan">
      <formula>0</formula>
    </cfRule>
  </conditionalFormatting>
  <conditionalFormatting sqref="F876">
    <cfRule type="cellIs" dxfId="2" priority="480" stopIfTrue="1" operator="lessThan">
      <formula>0</formula>
    </cfRule>
  </conditionalFormatting>
  <conditionalFormatting sqref="F877">
    <cfRule type="cellIs" dxfId="2" priority="479" stopIfTrue="1" operator="lessThan">
      <formula>0</formula>
    </cfRule>
  </conditionalFormatting>
  <conditionalFormatting sqref="F878">
    <cfRule type="cellIs" dxfId="2" priority="478" stopIfTrue="1" operator="lessThan">
      <formula>0</formula>
    </cfRule>
  </conditionalFormatting>
  <conditionalFormatting sqref="F879">
    <cfRule type="cellIs" dxfId="2" priority="477" stopIfTrue="1" operator="lessThan">
      <formula>0</formula>
    </cfRule>
  </conditionalFormatting>
  <conditionalFormatting sqref="F880">
    <cfRule type="cellIs" dxfId="2" priority="476" stopIfTrue="1" operator="lessThan">
      <formula>0</formula>
    </cfRule>
  </conditionalFormatting>
  <conditionalFormatting sqref="F881">
    <cfRule type="cellIs" dxfId="2" priority="475" stopIfTrue="1" operator="lessThan">
      <formula>0</formula>
    </cfRule>
  </conditionalFormatting>
  <conditionalFormatting sqref="F882">
    <cfRule type="cellIs" dxfId="2" priority="474" stopIfTrue="1" operator="lessThan">
      <formula>0</formula>
    </cfRule>
  </conditionalFormatting>
  <conditionalFormatting sqref="F883">
    <cfRule type="cellIs" dxfId="2" priority="473" stopIfTrue="1" operator="lessThan">
      <formula>0</formula>
    </cfRule>
  </conditionalFormatting>
  <conditionalFormatting sqref="F884">
    <cfRule type="cellIs" dxfId="2" priority="472" stopIfTrue="1" operator="lessThan">
      <formula>0</formula>
    </cfRule>
  </conditionalFormatting>
  <conditionalFormatting sqref="F885">
    <cfRule type="cellIs" dxfId="2" priority="471" stopIfTrue="1" operator="lessThan">
      <formula>0</formula>
    </cfRule>
  </conditionalFormatting>
  <conditionalFormatting sqref="F886">
    <cfRule type="cellIs" dxfId="2" priority="470" stopIfTrue="1" operator="lessThan">
      <formula>0</formula>
    </cfRule>
  </conditionalFormatting>
  <conditionalFormatting sqref="F887">
    <cfRule type="cellIs" dxfId="2" priority="469" stopIfTrue="1" operator="lessThan">
      <formula>0</formula>
    </cfRule>
  </conditionalFormatting>
  <conditionalFormatting sqref="F888">
    <cfRule type="cellIs" dxfId="2" priority="468" stopIfTrue="1" operator="lessThan">
      <formula>0</formula>
    </cfRule>
  </conditionalFormatting>
  <conditionalFormatting sqref="F889">
    <cfRule type="cellIs" dxfId="2" priority="467" stopIfTrue="1" operator="lessThan">
      <formula>0</formula>
    </cfRule>
  </conditionalFormatting>
  <conditionalFormatting sqref="F890">
    <cfRule type="cellIs" dxfId="2" priority="466" stopIfTrue="1" operator="lessThan">
      <formula>0</formula>
    </cfRule>
  </conditionalFormatting>
  <conditionalFormatting sqref="F891">
    <cfRule type="cellIs" dxfId="2" priority="465" stopIfTrue="1" operator="lessThan">
      <formula>0</formula>
    </cfRule>
  </conditionalFormatting>
  <conditionalFormatting sqref="F892">
    <cfRule type="cellIs" dxfId="2" priority="464" stopIfTrue="1" operator="lessThan">
      <formula>0</formula>
    </cfRule>
  </conditionalFormatting>
  <conditionalFormatting sqref="F893">
    <cfRule type="cellIs" dxfId="2" priority="463" stopIfTrue="1" operator="lessThan">
      <formula>0</formula>
    </cfRule>
  </conditionalFormatting>
  <conditionalFormatting sqref="F894">
    <cfRule type="cellIs" dxfId="2" priority="462" stopIfTrue="1" operator="lessThan">
      <formula>0</formula>
    </cfRule>
  </conditionalFormatting>
  <conditionalFormatting sqref="F895">
    <cfRule type="cellIs" dxfId="2" priority="461" stopIfTrue="1" operator="lessThan">
      <formula>0</formula>
    </cfRule>
  </conditionalFormatting>
  <conditionalFormatting sqref="F896">
    <cfRule type="cellIs" dxfId="2" priority="460" stopIfTrue="1" operator="lessThan">
      <formula>0</formula>
    </cfRule>
  </conditionalFormatting>
  <conditionalFormatting sqref="F897">
    <cfRule type="cellIs" dxfId="2" priority="459" stopIfTrue="1" operator="lessThan">
      <formula>0</formula>
    </cfRule>
  </conditionalFormatting>
  <conditionalFormatting sqref="F898">
    <cfRule type="cellIs" dxfId="2" priority="458" stopIfTrue="1" operator="lessThan">
      <formula>0</formula>
    </cfRule>
  </conditionalFormatting>
  <conditionalFormatting sqref="F899">
    <cfRule type="cellIs" dxfId="2" priority="457" stopIfTrue="1" operator="lessThan">
      <formula>0</formula>
    </cfRule>
  </conditionalFormatting>
  <conditionalFormatting sqref="F900">
    <cfRule type="cellIs" dxfId="2" priority="456" stopIfTrue="1" operator="lessThan">
      <formula>0</formula>
    </cfRule>
  </conditionalFormatting>
  <conditionalFormatting sqref="F901">
    <cfRule type="cellIs" dxfId="2" priority="455" stopIfTrue="1" operator="lessThan">
      <formula>0</formula>
    </cfRule>
  </conditionalFormatting>
  <conditionalFormatting sqref="F902">
    <cfRule type="cellIs" dxfId="2" priority="454" stopIfTrue="1" operator="lessThan">
      <formula>0</formula>
    </cfRule>
  </conditionalFormatting>
  <conditionalFormatting sqref="F903">
    <cfRule type="cellIs" dxfId="2" priority="453" stopIfTrue="1" operator="lessThan">
      <formula>0</formula>
    </cfRule>
  </conditionalFormatting>
  <conditionalFormatting sqref="F904">
    <cfRule type="cellIs" dxfId="2" priority="452" stopIfTrue="1" operator="lessThan">
      <formula>0</formula>
    </cfRule>
  </conditionalFormatting>
  <conditionalFormatting sqref="F905">
    <cfRule type="cellIs" dxfId="2" priority="451" stopIfTrue="1" operator="lessThan">
      <formula>0</formula>
    </cfRule>
  </conditionalFormatting>
  <conditionalFormatting sqref="F906">
    <cfRule type="cellIs" dxfId="2" priority="450" stopIfTrue="1" operator="lessThan">
      <formula>0</formula>
    </cfRule>
  </conditionalFormatting>
  <conditionalFormatting sqref="F907">
    <cfRule type="cellIs" dxfId="2" priority="449" stopIfTrue="1" operator="lessThan">
      <formula>0</formula>
    </cfRule>
  </conditionalFormatting>
  <conditionalFormatting sqref="F908">
    <cfRule type="cellIs" dxfId="2" priority="448" stopIfTrue="1" operator="lessThan">
      <formula>0</formula>
    </cfRule>
  </conditionalFormatting>
  <conditionalFormatting sqref="F909">
    <cfRule type="cellIs" dxfId="2" priority="447" stopIfTrue="1" operator="lessThan">
      <formula>0</formula>
    </cfRule>
  </conditionalFormatting>
  <conditionalFormatting sqref="F910">
    <cfRule type="cellIs" dxfId="2" priority="446" stopIfTrue="1" operator="lessThan">
      <formula>0</formula>
    </cfRule>
  </conditionalFormatting>
  <conditionalFormatting sqref="F911">
    <cfRule type="cellIs" dxfId="2" priority="445" stopIfTrue="1" operator="lessThan">
      <formula>0</formula>
    </cfRule>
  </conditionalFormatting>
  <conditionalFormatting sqref="F912">
    <cfRule type="cellIs" dxfId="2" priority="444" stopIfTrue="1" operator="lessThan">
      <formula>0</formula>
    </cfRule>
  </conditionalFormatting>
  <conditionalFormatting sqref="F913">
    <cfRule type="cellIs" dxfId="2" priority="443" stopIfTrue="1" operator="lessThan">
      <formula>0</formula>
    </cfRule>
  </conditionalFormatting>
  <conditionalFormatting sqref="F914">
    <cfRule type="cellIs" dxfId="2" priority="442" stopIfTrue="1" operator="lessThan">
      <formula>0</formula>
    </cfRule>
  </conditionalFormatting>
  <conditionalFormatting sqref="F915">
    <cfRule type="cellIs" dxfId="2" priority="441" stopIfTrue="1" operator="lessThan">
      <formula>0</formula>
    </cfRule>
  </conditionalFormatting>
  <conditionalFormatting sqref="F916">
    <cfRule type="cellIs" dxfId="2" priority="440" stopIfTrue="1" operator="lessThan">
      <formula>0</formula>
    </cfRule>
  </conditionalFormatting>
  <conditionalFormatting sqref="F917">
    <cfRule type="cellIs" dxfId="2" priority="439" stopIfTrue="1" operator="lessThan">
      <formula>0</formula>
    </cfRule>
  </conditionalFormatting>
  <conditionalFormatting sqref="F918">
    <cfRule type="cellIs" dxfId="2" priority="438" stopIfTrue="1" operator="lessThan">
      <formula>0</formula>
    </cfRule>
  </conditionalFormatting>
  <conditionalFormatting sqref="F919">
    <cfRule type="cellIs" dxfId="2" priority="437" stopIfTrue="1" operator="lessThan">
      <formula>0</formula>
    </cfRule>
  </conditionalFormatting>
  <conditionalFormatting sqref="F920">
    <cfRule type="cellIs" dxfId="2" priority="436" stopIfTrue="1" operator="lessThan">
      <formula>0</formula>
    </cfRule>
  </conditionalFormatting>
  <conditionalFormatting sqref="F921">
    <cfRule type="cellIs" dxfId="2" priority="435" stopIfTrue="1" operator="lessThan">
      <formula>0</formula>
    </cfRule>
  </conditionalFormatting>
  <conditionalFormatting sqref="F922">
    <cfRule type="cellIs" dxfId="2" priority="434" stopIfTrue="1" operator="lessThan">
      <formula>0</formula>
    </cfRule>
  </conditionalFormatting>
  <conditionalFormatting sqref="F923">
    <cfRule type="cellIs" dxfId="2" priority="433" stopIfTrue="1" operator="lessThan">
      <formula>0</formula>
    </cfRule>
  </conditionalFormatting>
  <conditionalFormatting sqref="F924">
    <cfRule type="cellIs" dxfId="2" priority="432" stopIfTrue="1" operator="lessThan">
      <formula>0</formula>
    </cfRule>
  </conditionalFormatting>
  <conditionalFormatting sqref="F925">
    <cfRule type="cellIs" dxfId="2" priority="431" stopIfTrue="1" operator="lessThan">
      <formula>0</formula>
    </cfRule>
  </conditionalFormatting>
  <conditionalFormatting sqref="F926">
    <cfRule type="cellIs" dxfId="2" priority="430" stopIfTrue="1" operator="lessThan">
      <formula>0</formula>
    </cfRule>
  </conditionalFormatting>
  <conditionalFormatting sqref="F927">
    <cfRule type="cellIs" dxfId="2" priority="429" stopIfTrue="1" operator="lessThan">
      <formula>0</formula>
    </cfRule>
  </conditionalFormatting>
  <conditionalFormatting sqref="F928">
    <cfRule type="cellIs" dxfId="2" priority="428" stopIfTrue="1" operator="lessThan">
      <formula>0</formula>
    </cfRule>
  </conditionalFormatting>
  <conditionalFormatting sqref="F929">
    <cfRule type="cellIs" dxfId="2" priority="427" stopIfTrue="1" operator="lessThan">
      <formula>0</formula>
    </cfRule>
  </conditionalFormatting>
  <conditionalFormatting sqref="F930">
    <cfRule type="cellIs" dxfId="2" priority="426" stopIfTrue="1" operator="lessThan">
      <formula>0</formula>
    </cfRule>
  </conditionalFormatting>
  <conditionalFormatting sqref="F931">
    <cfRule type="cellIs" dxfId="2" priority="425" stopIfTrue="1" operator="lessThan">
      <formula>0</formula>
    </cfRule>
  </conditionalFormatting>
  <conditionalFormatting sqref="F932">
    <cfRule type="cellIs" dxfId="2" priority="424" stopIfTrue="1" operator="lessThan">
      <formula>0</formula>
    </cfRule>
  </conditionalFormatting>
  <conditionalFormatting sqref="F933">
    <cfRule type="cellIs" dxfId="2" priority="423" stopIfTrue="1" operator="lessThan">
      <formula>0</formula>
    </cfRule>
  </conditionalFormatting>
  <conditionalFormatting sqref="F934">
    <cfRule type="cellIs" dxfId="2" priority="422" stopIfTrue="1" operator="lessThan">
      <formula>0</formula>
    </cfRule>
  </conditionalFormatting>
  <conditionalFormatting sqref="F935">
    <cfRule type="cellIs" dxfId="2" priority="421" stopIfTrue="1" operator="lessThan">
      <formula>0</formula>
    </cfRule>
  </conditionalFormatting>
  <conditionalFormatting sqref="F936">
    <cfRule type="cellIs" dxfId="2" priority="420" stopIfTrue="1" operator="lessThan">
      <formula>0</formula>
    </cfRule>
  </conditionalFormatting>
  <conditionalFormatting sqref="F937">
    <cfRule type="cellIs" dxfId="2" priority="419" stopIfTrue="1" operator="lessThan">
      <formula>0</formula>
    </cfRule>
  </conditionalFormatting>
  <conditionalFormatting sqref="F938">
    <cfRule type="cellIs" dxfId="2" priority="418" stopIfTrue="1" operator="lessThan">
      <formula>0</formula>
    </cfRule>
  </conditionalFormatting>
  <conditionalFormatting sqref="F939">
    <cfRule type="cellIs" dxfId="2" priority="417" stopIfTrue="1" operator="lessThan">
      <formula>0</formula>
    </cfRule>
  </conditionalFormatting>
  <conditionalFormatting sqref="F940">
    <cfRule type="cellIs" dxfId="2" priority="416" stopIfTrue="1" operator="lessThan">
      <formula>0</formula>
    </cfRule>
  </conditionalFormatting>
  <conditionalFormatting sqref="F941">
    <cfRule type="cellIs" dxfId="2" priority="415" stopIfTrue="1" operator="lessThan">
      <formula>0</formula>
    </cfRule>
  </conditionalFormatting>
  <conditionalFormatting sqref="F942">
    <cfRule type="cellIs" dxfId="2" priority="414" stopIfTrue="1" operator="lessThan">
      <formula>0</formula>
    </cfRule>
  </conditionalFormatting>
  <conditionalFormatting sqref="F943">
    <cfRule type="cellIs" dxfId="2" priority="413" stopIfTrue="1" operator="lessThan">
      <formula>0</formula>
    </cfRule>
  </conditionalFormatting>
  <conditionalFormatting sqref="F944">
    <cfRule type="cellIs" dxfId="2" priority="412" stopIfTrue="1" operator="lessThan">
      <formula>0</formula>
    </cfRule>
  </conditionalFormatting>
  <conditionalFormatting sqref="F945">
    <cfRule type="cellIs" dxfId="2" priority="411" stopIfTrue="1" operator="lessThan">
      <formula>0</formula>
    </cfRule>
  </conditionalFormatting>
  <conditionalFormatting sqref="F946">
    <cfRule type="cellIs" dxfId="2" priority="410" stopIfTrue="1" operator="lessThan">
      <formula>0</formula>
    </cfRule>
  </conditionalFormatting>
  <conditionalFormatting sqref="F947">
    <cfRule type="cellIs" dxfId="2" priority="409" stopIfTrue="1" operator="lessThan">
      <formula>0</formula>
    </cfRule>
  </conditionalFormatting>
  <conditionalFormatting sqref="F948">
    <cfRule type="cellIs" dxfId="2" priority="408" stopIfTrue="1" operator="lessThan">
      <formula>0</formula>
    </cfRule>
  </conditionalFormatting>
  <conditionalFormatting sqref="F949">
    <cfRule type="cellIs" dxfId="2" priority="407" stopIfTrue="1" operator="lessThan">
      <formula>0</formula>
    </cfRule>
  </conditionalFormatting>
  <conditionalFormatting sqref="F950">
    <cfRule type="cellIs" dxfId="2" priority="406" stopIfTrue="1" operator="lessThan">
      <formula>0</formula>
    </cfRule>
  </conditionalFormatting>
  <conditionalFormatting sqref="F951">
    <cfRule type="cellIs" dxfId="2" priority="405" stopIfTrue="1" operator="lessThan">
      <formula>0</formula>
    </cfRule>
  </conditionalFormatting>
  <conditionalFormatting sqref="F952">
    <cfRule type="cellIs" dxfId="2" priority="404" stopIfTrue="1" operator="lessThan">
      <formula>0</formula>
    </cfRule>
  </conditionalFormatting>
  <conditionalFormatting sqref="F953">
    <cfRule type="cellIs" dxfId="2" priority="403" stopIfTrue="1" operator="lessThan">
      <formula>0</formula>
    </cfRule>
  </conditionalFormatting>
  <conditionalFormatting sqref="F954">
    <cfRule type="cellIs" dxfId="2" priority="402" stopIfTrue="1" operator="lessThan">
      <formula>0</formula>
    </cfRule>
  </conditionalFormatting>
  <conditionalFormatting sqref="F955">
    <cfRule type="cellIs" dxfId="2" priority="401" stopIfTrue="1" operator="lessThan">
      <formula>0</formula>
    </cfRule>
  </conditionalFormatting>
  <conditionalFormatting sqref="F956">
    <cfRule type="cellIs" dxfId="2" priority="400" stopIfTrue="1" operator="lessThan">
      <formula>0</formula>
    </cfRule>
  </conditionalFormatting>
  <conditionalFormatting sqref="F957">
    <cfRule type="cellIs" dxfId="2" priority="399" stopIfTrue="1" operator="lessThan">
      <formula>0</formula>
    </cfRule>
  </conditionalFormatting>
  <conditionalFormatting sqref="F958">
    <cfRule type="cellIs" dxfId="2" priority="398" stopIfTrue="1" operator="lessThan">
      <formula>0</formula>
    </cfRule>
  </conditionalFormatting>
  <conditionalFormatting sqref="F959">
    <cfRule type="cellIs" dxfId="2" priority="397" stopIfTrue="1" operator="lessThan">
      <formula>0</formula>
    </cfRule>
  </conditionalFormatting>
  <conditionalFormatting sqref="F960">
    <cfRule type="cellIs" dxfId="2" priority="396" stopIfTrue="1" operator="lessThan">
      <formula>0</formula>
    </cfRule>
  </conditionalFormatting>
  <conditionalFormatting sqref="F961">
    <cfRule type="cellIs" dxfId="2" priority="395" stopIfTrue="1" operator="lessThan">
      <formula>0</formula>
    </cfRule>
  </conditionalFormatting>
  <conditionalFormatting sqref="F962">
    <cfRule type="cellIs" dxfId="2" priority="394" stopIfTrue="1" operator="lessThan">
      <formula>0</formula>
    </cfRule>
  </conditionalFormatting>
  <conditionalFormatting sqref="F963">
    <cfRule type="cellIs" dxfId="2" priority="393" stopIfTrue="1" operator="lessThan">
      <formula>0</formula>
    </cfRule>
  </conditionalFormatting>
  <conditionalFormatting sqref="F964">
    <cfRule type="cellIs" dxfId="2" priority="392" stopIfTrue="1" operator="lessThan">
      <formula>0</formula>
    </cfRule>
  </conditionalFormatting>
  <conditionalFormatting sqref="F965">
    <cfRule type="cellIs" dxfId="2" priority="391" stopIfTrue="1" operator="lessThan">
      <formula>0</formula>
    </cfRule>
  </conditionalFormatting>
  <conditionalFormatting sqref="F966">
    <cfRule type="cellIs" dxfId="2" priority="390" stopIfTrue="1" operator="lessThan">
      <formula>0</formula>
    </cfRule>
  </conditionalFormatting>
  <conditionalFormatting sqref="F967">
    <cfRule type="cellIs" dxfId="2" priority="389" stopIfTrue="1" operator="lessThan">
      <formula>0</formula>
    </cfRule>
  </conditionalFormatting>
  <conditionalFormatting sqref="F968">
    <cfRule type="cellIs" dxfId="2" priority="388" stopIfTrue="1" operator="lessThan">
      <formula>0</formula>
    </cfRule>
  </conditionalFormatting>
  <conditionalFormatting sqref="F969">
    <cfRule type="cellIs" dxfId="2" priority="387" stopIfTrue="1" operator="lessThan">
      <formula>0</formula>
    </cfRule>
  </conditionalFormatting>
  <conditionalFormatting sqref="F970">
    <cfRule type="cellIs" dxfId="2" priority="386" stopIfTrue="1" operator="lessThan">
      <formula>0</formula>
    </cfRule>
  </conditionalFormatting>
  <conditionalFormatting sqref="F971">
    <cfRule type="cellIs" dxfId="2" priority="385" stopIfTrue="1" operator="lessThan">
      <formula>0</formula>
    </cfRule>
  </conditionalFormatting>
  <conditionalFormatting sqref="F972">
    <cfRule type="cellIs" dxfId="2" priority="384" stopIfTrue="1" operator="lessThan">
      <formula>0</formula>
    </cfRule>
  </conditionalFormatting>
  <conditionalFormatting sqref="F973">
    <cfRule type="cellIs" dxfId="2" priority="383" stopIfTrue="1" operator="lessThan">
      <formula>0</formula>
    </cfRule>
  </conditionalFormatting>
  <conditionalFormatting sqref="F974">
    <cfRule type="cellIs" dxfId="2" priority="382" stopIfTrue="1" operator="lessThan">
      <formula>0</formula>
    </cfRule>
  </conditionalFormatting>
  <conditionalFormatting sqref="F975">
    <cfRule type="cellIs" dxfId="2" priority="381" stopIfTrue="1" operator="lessThan">
      <formula>0</formula>
    </cfRule>
  </conditionalFormatting>
  <conditionalFormatting sqref="F976">
    <cfRule type="cellIs" dxfId="2" priority="380" stopIfTrue="1" operator="lessThan">
      <formula>0</formula>
    </cfRule>
  </conditionalFormatting>
  <conditionalFormatting sqref="F977">
    <cfRule type="cellIs" dxfId="2" priority="379" stopIfTrue="1" operator="lessThan">
      <formula>0</formula>
    </cfRule>
  </conditionalFormatting>
  <conditionalFormatting sqref="F978">
    <cfRule type="cellIs" dxfId="2" priority="378" stopIfTrue="1" operator="lessThan">
      <formula>0</formula>
    </cfRule>
  </conditionalFormatting>
  <conditionalFormatting sqref="F979">
    <cfRule type="cellIs" dxfId="2" priority="377" stopIfTrue="1" operator="lessThan">
      <formula>0</formula>
    </cfRule>
  </conditionalFormatting>
  <conditionalFormatting sqref="F980">
    <cfRule type="cellIs" dxfId="2" priority="376" stopIfTrue="1" operator="lessThan">
      <formula>0</formula>
    </cfRule>
  </conditionalFormatting>
  <conditionalFormatting sqref="F981">
    <cfRule type="cellIs" dxfId="2" priority="375" stopIfTrue="1" operator="lessThan">
      <formula>0</formula>
    </cfRule>
  </conditionalFormatting>
  <conditionalFormatting sqref="F982">
    <cfRule type="cellIs" dxfId="2" priority="374" stopIfTrue="1" operator="lessThan">
      <formula>0</formula>
    </cfRule>
  </conditionalFormatting>
  <conditionalFormatting sqref="F983">
    <cfRule type="cellIs" dxfId="2" priority="373" stopIfTrue="1" operator="lessThan">
      <formula>0</formula>
    </cfRule>
  </conditionalFormatting>
  <conditionalFormatting sqref="F984">
    <cfRule type="cellIs" dxfId="2" priority="372" stopIfTrue="1" operator="lessThan">
      <formula>0</formula>
    </cfRule>
  </conditionalFormatting>
  <conditionalFormatting sqref="F985">
    <cfRule type="cellIs" dxfId="2" priority="371" stopIfTrue="1" operator="lessThan">
      <formula>0</formula>
    </cfRule>
  </conditionalFormatting>
  <conditionalFormatting sqref="F986">
    <cfRule type="cellIs" dxfId="2" priority="370" stopIfTrue="1" operator="lessThan">
      <formula>0</formula>
    </cfRule>
  </conditionalFormatting>
  <conditionalFormatting sqref="F987">
    <cfRule type="cellIs" dxfId="2" priority="369" stopIfTrue="1" operator="lessThan">
      <formula>0</formula>
    </cfRule>
  </conditionalFormatting>
  <conditionalFormatting sqref="F988">
    <cfRule type="cellIs" dxfId="2" priority="368" stopIfTrue="1" operator="lessThan">
      <formula>0</formula>
    </cfRule>
  </conditionalFormatting>
  <conditionalFormatting sqref="F989">
    <cfRule type="cellIs" dxfId="2" priority="367" stopIfTrue="1" operator="lessThan">
      <formula>0</formula>
    </cfRule>
  </conditionalFormatting>
  <conditionalFormatting sqref="F990">
    <cfRule type="cellIs" dxfId="2" priority="366" stopIfTrue="1" operator="lessThan">
      <formula>0</formula>
    </cfRule>
  </conditionalFormatting>
  <conditionalFormatting sqref="F991">
    <cfRule type="cellIs" dxfId="2" priority="365" stopIfTrue="1" operator="lessThan">
      <formula>0</formula>
    </cfRule>
  </conditionalFormatting>
  <conditionalFormatting sqref="F992">
    <cfRule type="cellIs" dxfId="2" priority="364" stopIfTrue="1" operator="lessThan">
      <formula>0</formula>
    </cfRule>
  </conditionalFormatting>
  <conditionalFormatting sqref="F993">
    <cfRule type="cellIs" dxfId="2" priority="363" stopIfTrue="1" operator="lessThan">
      <formula>0</formula>
    </cfRule>
  </conditionalFormatting>
  <conditionalFormatting sqref="F994">
    <cfRule type="cellIs" dxfId="2" priority="362" stopIfTrue="1" operator="lessThan">
      <formula>0</formula>
    </cfRule>
  </conditionalFormatting>
  <conditionalFormatting sqref="F995">
    <cfRule type="cellIs" dxfId="2" priority="361" stopIfTrue="1" operator="lessThan">
      <formula>0</formula>
    </cfRule>
  </conditionalFormatting>
  <conditionalFormatting sqref="F996">
    <cfRule type="cellIs" dxfId="2" priority="360" stopIfTrue="1" operator="lessThan">
      <formula>0</formula>
    </cfRule>
  </conditionalFormatting>
  <conditionalFormatting sqref="F997">
    <cfRule type="cellIs" dxfId="2" priority="359" stopIfTrue="1" operator="lessThan">
      <formula>0</formula>
    </cfRule>
  </conditionalFormatting>
  <conditionalFormatting sqref="F998">
    <cfRule type="cellIs" dxfId="2" priority="358" stopIfTrue="1" operator="lessThan">
      <formula>0</formula>
    </cfRule>
  </conditionalFormatting>
  <conditionalFormatting sqref="F999">
    <cfRule type="cellIs" dxfId="2" priority="357" stopIfTrue="1" operator="lessThan">
      <formula>0</formula>
    </cfRule>
  </conditionalFormatting>
  <conditionalFormatting sqref="F1000">
    <cfRule type="cellIs" dxfId="2" priority="356" stopIfTrue="1" operator="lessThan">
      <formula>0</formula>
    </cfRule>
  </conditionalFormatting>
  <conditionalFormatting sqref="F1001">
    <cfRule type="cellIs" dxfId="2" priority="355" stopIfTrue="1" operator="lessThan">
      <formula>0</formula>
    </cfRule>
  </conditionalFormatting>
  <conditionalFormatting sqref="F1002">
    <cfRule type="cellIs" dxfId="2" priority="354" stopIfTrue="1" operator="lessThan">
      <formula>0</formula>
    </cfRule>
  </conditionalFormatting>
  <conditionalFormatting sqref="F1003">
    <cfRule type="cellIs" dxfId="2" priority="353" stopIfTrue="1" operator="lessThan">
      <formula>0</formula>
    </cfRule>
  </conditionalFormatting>
  <conditionalFormatting sqref="F1004">
    <cfRule type="cellIs" dxfId="2" priority="352" stopIfTrue="1" operator="lessThan">
      <formula>0</formula>
    </cfRule>
  </conditionalFormatting>
  <conditionalFormatting sqref="F1005">
    <cfRule type="cellIs" dxfId="2" priority="351" stopIfTrue="1" operator="lessThan">
      <formula>0</formula>
    </cfRule>
  </conditionalFormatting>
  <conditionalFormatting sqref="F1006">
    <cfRule type="cellIs" dxfId="2" priority="350" stopIfTrue="1" operator="lessThan">
      <formula>0</formula>
    </cfRule>
  </conditionalFormatting>
  <conditionalFormatting sqref="F1007">
    <cfRule type="cellIs" dxfId="2" priority="349" stopIfTrue="1" operator="lessThan">
      <formula>0</formula>
    </cfRule>
  </conditionalFormatting>
  <conditionalFormatting sqref="F1008">
    <cfRule type="cellIs" dxfId="2" priority="348" stopIfTrue="1" operator="lessThan">
      <formula>0</formula>
    </cfRule>
  </conditionalFormatting>
  <conditionalFormatting sqref="F1009">
    <cfRule type="cellIs" dxfId="2" priority="347" stopIfTrue="1" operator="lessThan">
      <formula>0</formula>
    </cfRule>
  </conditionalFormatting>
  <conditionalFormatting sqref="F1010">
    <cfRule type="cellIs" dxfId="2" priority="346" stopIfTrue="1" operator="lessThan">
      <formula>0</formula>
    </cfRule>
  </conditionalFormatting>
  <conditionalFormatting sqref="F1011">
    <cfRule type="cellIs" dxfId="2" priority="345" stopIfTrue="1" operator="lessThan">
      <formula>0</formula>
    </cfRule>
  </conditionalFormatting>
  <conditionalFormatting sqref="F1012">
    <cfRule type="cellIs" dxfId="2" priority="344" stopIfTrue="1" operator="lessThan">
      <formula>0</formula>
    </cfRule>
  </conditionalFormatting>
  <conditionalFormatting sqref="F1013">
    <cfRule type="cellIs" dxfId="2" priority="343" stopIfTrue="1" operator="lessThan">
      <formula>0</formula>
    </cfRule>
  </conditionalFormatting>
  <conditionalFormatting sqref="F1014">
    <cfRule type="cellIs" dxfId="2" priority="342" stopIfTrue="1" operator="lessThan">
      <formula>0</formula>
    </cfRule>
  </conditionalFormatting>
  <conditionalFormatting sqref="F1015">
    <cfRule type="cellIs" dxfId="2" priority="341" stopIfTrue="1" operator="lessThan">
      <formula>0</formula>
    </cfRule>
  </conditionalFormatting>
  <conditionalFormatting sqref="F1016">
    <cfRule type="cellIs" dxfId="2" priority="340" stopIfTrue="1" operator="lessThan">
      <formula>0</formula>
    </cfRule>
  </conditionalFormatting>
  <conditionalFormatting sqref="F1017">
    <cfRule type="cellIs" dxfId="2" priority="339" stopIfTrue="1" operator="lessThan">
      <formula>0</formula>
    </cfRule>
  </conditionalFormatting>
  <conditionalFormatting sqref="F1018">
    <cfRule type="cellIs" dxfId="2" priority="338" stopIfTrue="1" operator="lessThan">
      <formula>0</formula>
    </cfRule>
  </conditionalFormatting>
  <conditionalFormatting sqref="F1019">
    <cfRule type="cellIs" dxfId="2" priority="337" stopIfTrue="1" operator="lessThan">
      <formula>0</formula>
    </cfRule>
  </conditionalFormatting>
  <conditionalFormatting sqref="F1020">
    <cfRule type="cellIs" dxfId="2" priority="336" stopIfTrue="1" operator="lessThan">
      <formula>0</formula>
    </cfRule>
  </conditionalFormatting>
  <conditionalFormatting sqref="F1021">
    <cfRule type="cellIs" dxfId="2" priority="335" stopIfTrue="1" operator="lessThan">
      <formula>0</formula>
    </cfRule>
  </conditionalFormatting>
  <conditionalFormatting sqref="F1022">
    <cfRule type="cellIs" dxfId="2" priority="334" stopIfTrue="1" operator="lessThan">
      <formula>0</formula>
    </cfRule>
  </conditionalFormatting>
  <conditionalFormatting sqref="F1023">
    <cfRule type="cellIs" dxfId="2" priority="333" stopIfTrue="1" operator="lessThan">
      <formula>0</formula>
    </cfRule>
  </conditionalFormatting>
  <conditionalFormatting sqref="F1024">
    <cfRule type="cellIs" dxfId="2" priority="332" stopIfTrue="1" operator="lessThan">
      <formula>0</formula>
    </cfRule>
  </conditionalFormatting>
  <conditionalFormatting sqref="F1025">
    <cfRule type="cellIs" dxfId="2" priority="331" stopIfTrue="1" operator="lessThan">
      <formula>0</formula>
    </cfRule>
  </conditionalFormatting>
  <conditionalFormatting sqref="F1026">
    <cfRule type="cellIs" dxfId="2" priority="330" stopIfTrue="1" operator="lessThan">
      <formula>0</formula>
    </cfRule>
  </conditionalFormatting>
  <conditionalFormatting sqref="F1027">
    <cfRule type="cellIs" dxfId="2" priority="329" stopIfTrue="1" operator="lessThan">
      <formula>0</formula>
    </cfRule>
  </conditionalFormatting>
  <conditionalFormatting sqref="F1028">
    <cfRule type="cellIs" dxfId="2" priority="328" stopIfTrue="1" operator="lessThan">
      <formula>0</formula>
    </cfRule>
  </conditionalFormatting>
  <conditionalFormatting sqref="F1029">
    <cfRule type="cellIs" dxfId="2" priority="327" stopIfTrue="1" operator="lessThan">
      <formula>0</formula>
    </cfRule>
  </conditionalFormatting>
  <conditionalFormatting sqref="F1030">
    <cfRule type="cellIs" dxfId="2" priority="326" stopIfTrue="1" operator="lessThan">
      <formula>0</formula>
    </cfRule>
  </conditionalFormatting>
  <conditionalFormatting sqref="F1031">
    <cfRule type="cellIs" dxfId="2" priority="325" stopIfTrue="1" operator="lessThan">
      <formula>0</formula>
    </cfRule>
  </conditionalFormatting>
  <conditionalFormatting sqref="F1032">
    <cfRule type="cellIs" dxfId="2" priority="324" stopIfTrue="1" operator="lessThan">
      <formula>0</formula>
    </cfRule>
  </conditionalFormatting>
  <conditionalFormatting sqref="F1033">
    <cfRule type="cellIs" dxfId="2" priority="323" stopIfTrue="1" operator="lessThan">
      <formula>0</formula>
    </cfRule>
  </conditionalFormatting>
  <conditionalFormatting sqref="F1034">
    <cfRule type="cellIs" dxfId="2" priority="322" stopIfTrue="1" operator="lessThan">
      <formula>0</formula>
    </cfRule>
  </conditionalFormatting>
  <conditionalFormatting sqref="F1035">
    <cfRule type="cellIs" dxfId="2" priority="321" stopIfTrue="1" operator="lessThan">
      <formula>0</formula>
    </cfRule>
  </conditionalFormatting>
  <conditionalFormatting sqref="F1036">
    <cfRule type="cellIs" dxfId="2" priority="320" stopIfTrue="1" operator="lessThan">
      <formula>0</formula>
    </cfRule>
  </conditionalFormatting>
  <conditionalFormatting sqref="F1037">
    <cfRule type="cellIs" dxfId="2" priority="319" stopIfTrue="1" operator="lessThan">
      <formula>0</formula>
    </cfRule>
  </conditionalFormatting>
  <conditionalFormatting sqref="F1038">
    <cfRule type="cellIs" dxfId="2" priority="318" stopIfTrue="1" operator="lessThan">
      <formula>0</formula>
    </cfRule>
  </conditionalFormatting>
  <conditionalFormatting sqref="F1039">
    <cfRule type="cellIs" dxfId="2" priority="317" stopIfTrue="1" operator="lessThan">
      <formula>0</formula>
    </cfRule>
  </conditionalFormatting>
  <conditionalFormatting sqref="F1040">
    <cfRule type="cellIs" dxfId="2" priority="316" stopIfTrue="1" operator="lessThan">
      <formula>0</formula>
    </cfRule>
  </conditionalFormatting>
  <conditionalFormatting sqref="F1041">
    <cfRule type="cellIs" dxfId="2" priority="315" stopIfTrue="1" operator="lessThan">
      <formula>0</formula>
    </cfRule>
  </conditionalFormatting>
  <conditionalFormatting sqref="F1042">
    <cfRule type="cellIs" dxfId="2" priority="314" stopIfTrue="1" operator="lessThan">
      <formula>0</formula>
    </cfRule>
  </conditionalFormatting>
  <conditionalFormatting sqref="F1043">
    <cfRule type="cellIs" dxfId="2" priority="313" stopIfTrue="1" operator="lessThan">
      <formula>0</formula>
    </cfRule>
  </conditionalFormatting>
  <conditionalFormatting sqref="F1044">
    <cfRule type="cellIs" dxfId="2" priority="312" stopIfTrue="1" operator="lessThan">
      <formula>0</formula>
    </cfRule>
  </conditionalFormatting>
  <conditionalFormatting sqref="F1045">
    <cfRule type="cellIs" dxfId="2" priority="311" stopIfTrue="1" operator="lessThan">
      <formula>0</formula>
    </cfRule>
  </conditionalFormatting>
  <conditionalFormatting sqref="F1046">
    <cfRule type="cellIs" dxfId="2" priority="310" stopIfTrue="1" operator="lessThan">
      <formula>0</formula>
    </cfRule>
  </conditionalFormatting>
  <conditionalFormatting sqref="F1047">
    <cfRule type="cellIs" dxfId="2" priority="309" stopIfTrue="1" operator="lessThan">
      <formula>0</formula>
    </cfRule>
  </conditionalFormatting>
  <conditionalFormatting sqref="F1048">
    <cfRule type="cellIs" dxfId="2" priority="308" stopIfTrue="1" operator="lessThan">
      <formula>0</formula>
    </cfRule>
  </conditionalFormatting>
  <conditionalFormatting sqref="F1049">
    <cfRule type="cellIs" dxfId="2" priority="307" stopIfTrue="1" operator="lessThan">
      <formula>0</formula>
    </cfRule>
  </conditionalFormatting>
  <conditionalFormatting sqref="F1050">
    <cfRule type="cellIs" dxfId="2" priority="306" stopIfTrue="1" operator="lessThan">
      <formula>0</formula>
    </cfRule>
  </conditionalFormatting>
  <conditionalFormatting sqref="F1051">
    <cfRule type="cellIs" dxfId="2" priority="305" stopIfTrue="1" operator="lessThan">
      <formula>0</formula>
    </cfRule>
  </conditionalFormatting>
  <conditionalFormatting sqref="F1052">
    <cfRule type="cellIs" dxfId="2" priority="304" stopIfTrue="1" operator="lessThan">
      <formula>0</formula>
    </cfRule>
  </conditionalFormatting>
  <conditionalFormatting sqref="F1053">
    <cfRule type="cellIs" dxfId="2" priority="303" stopIfTrue="1" operator="lessThan">
      <formula>0</formula>
    </cfRule>
  </conditionalFormatting>
  <conditionalFormatting sqref="F1054">
    <cfRule type="cellIs" dxfId="2" priority="302" stopIfTrue="1" operator="lessThan">
      <formula>0</formula>
    </cfRule>
  </conditionalFormatting>
  <conditionalFormatting sqref="F1055">
    <cfRule type="cellIs" dxfId="2" priority="301" stopIfTrue="1" operator="lessThan">
      <formula>0</formula>
    </cfRule>
  </conditionalFormatting>
  <conditionalFormatting sqref="F1056">
    <cfRule type="cellIs" dxfId="2" priority="300" stopIfTrue="1" operator="lessThan">
      <formula>0</formula>
    </cfRule>
  </conditionalFormatting>
  <conditionalFormatting sqref="F1057">
    <cfRule type="cellIs" dxfId="2" priority="299" stopIfTrue="1" operator="lessThan">
      <formula>0</formula>
    </cfRule>
  </conditionalFormatting>
  <conditionalFormatting sqref="F1058">
    <cfRule type="cellIs" dxfId="2" priority="298" stopIfTrue="1" operator="lessThan">
      <formula>0</formula>
    </cfRule>
  </conditionalFormatting>
  <conditionalFormatting sqref="F1059">
    <cfRule type="cellIs" dxfId="2" priority="297" stopIfTrue="1" operator="lessThan">
      <formula>0</formula>
    </cfRule>
  </conditionalFormatting>
  <conditionalFormatting sqref="F1060">
    <cfRule type="cellIs" dxfId="2" priority="296" stopIfTrue="1" operator="lessThan">
      <formula>0</formula>
    </cfRule>
  </conditionalFormatting>
  <conditionalFormatting sqref="F1061">
    <cfRule type="cellIs" dxfId="2" priority="295" stopIfTrue="1" operator="lessThan">
      <formula>0</formula>
    </cfRule>
  </conditionalFormatting>
  <conditionalFormatting sqref="F1062">
    <cfRule type="cellIs" dxfId="2" priority="294" stopIfTrue="1" operator="lessThan">
      <formula>0</formula>
    </cfRule>
  </conditionalFormatting>
  <conditionalFormatting sqref="F1063">
    <cfRule type="cellIs" dxfId="2" priority="293" stopIfTrue="1" operator="lessThan">
      <formula>0</formula>
    </cfRule>
  </conditionalFormatting>
  <conditionalFormatting sqref="F1064">
    <cfRule type="cellIs" dxfId="2" priority="292" stopIfTrue="1" operator="lessThan">
      <formula>0</formula>
    </cfRule>
  </conditionalFormatting>
  <conditionalFormatting sqref="F1065">
    <cfRule type="cellIs" dxfId="2" priority="291" stopIfTrue="1" operator="lessThan">
      <formula>0</formula>
    </cfRule>
  </conditionalFormatting>
  <conditionalFormatting sqref="F1066">
    <cfRule type="cellIs" dxfId="2" priority="290" stopIfTrue="1" operator="lessThan">
      <formula>0</formula>
    </cfRule>
  </conditionalFormatting>
  <conditionalFormatting sqref="F1067">
    <cfRule type="cellIs" dxfId="2" priority="289" stopIfTrue="1" operator="lessThan">
      <formula>0</formula>
    </cfRule>
  </conditionalFormatting>
  <conditionalFormatting sqref="F1068">
    <cfRule type="cellIs" dxfId="2" priority="288" stopIfTrue="1" operator="lessThan">
      <formula>0</formula>
    </cfRule>
  </conditionalFormatting>
  <conditionalFormatting sqref="F1069">
    <cfRule type="cellIs" dxfId="2" priority="287" stopIfTrue="1" operator="lessThan">
      <formula>0</formula>
    </cfRule>
  </conditionalFormatting>
  <conditionalFormatting sqref="F1070">
    <cfRule type="cellIs" dxfId="2" priority="286" stopIfTrue="1" operator="lessThan">
      <formula>0</formula>
    </cfRule>
  </conditionalFormatting>
  <conditionalFormatting sqref="F1071">
    <cfRule type="cellIs" dxfId="2" priority="285" stopIfTrue="1" operator="lessThan">
      <formula>0</formula>
    </cfRule>
  </conditionalFormatting>
  <conditionalFormatting sqref="F1072">
    <cfRule type="cellIs" dxfId="2" priority="284" stopIfTrue="1" operator="lessThan">
      <formula>0</formula>
    </cfRule>
  </conditionalFormatting>
  <conditionalFormatting sqref="F1073">
    <cfRule type="cellIs" dxfId="2" priority="283" stopIfTrue="1" operator="lessThan">
      <formula>0</formula>
    </cfRule>
  </conditionalFormatting>
  <conditionalFormatting sqref="F1074">
    <cfRule type="cellIs" dxfId="2" priority="282" stopIfTrue="1" operator="lessThan">
      <formula>0</formula>
    </cfRule>
  </conditionalFormatting>
  <conditionalFormatting sqref="F1075">
    <cfRule type="cellIs" dxfId="2" priority="281" stopIfTrue="1" operator="lessThan">
      <formula>0</formula>
    </cfRule>
  </conditionalFormatting>
  <conditionalFormatting sqref="F1076">
    <cfRule type="cellIs" dxfId="2" priority="280" stopIfTrue="1" operator="lessThan">
      <formula>0</formula>
    </cfRule>
  </conditionalFormatting>
  <conditionalFormatting sqref="F1077">
    <cfRule type="cellIs" dxfId="2" priority="279" stopIfTrue="1" operator="lessThan">
      <formula>0</formula>
    </cfRule>
  </conditionalFormatting>
  <conditionalFormatting sqref="F1078">
    <cfRule type="cellIs" dxfId="2" priority="278" stopIfTrue="1" operator="lessThan">
      <formula>0</formula>
    </cfRule>
  </conditionalFormatting>
  <conditionalFormatting sqref="F1079">
    <cfRule type="cellIs" dxfId="2" priority="277" stopIfTrue="1" operator="lessThan">
      <formula>0</formula>
    </cfRule>
  </conditionalFormatting>
  <conditionalFormatting sqref="F1080">
    <cfRule type="cellIs" dxfId="2" priority="276" stopIfTrue="1" operator="lessThan">
      <formula>0</formula>
    </cfRule>
  </conditionalFormatting>
  <conditionalFormatting sqref="F1081">
    <cfRule type="cellIs" dxfId="2" priority="275" stopIfTrue="1" operator="lessThan">
      <formula>0</formula>
    </cfRule>
  </conditionalFormatting>
  <conditionalFormatting sqref="F1082">
    <cfRule type="cellIs" dxfId="2" priority="274" stopIfTrue="1" operator="lessThan">
      <formula>0</formula>
    </cfRule>
  </conditionalFormatting>
  <conditionalFormatting sqref="F1083">
    <cfRule type="cellIs" dxfId="2" priority="273" stopIfTrue="1" operator="lessThan">
      <formula>0</formula>
    </cfRule>
  </conditionalFormatting>
  <conditionalFormatting sqref="F1084">
    <cfRule type="cellIs" dxfId="2" priority="272" stopIfTrue="1" operator="lessThan">
      <formula>0</formula>
    </cfRule>
  </conditionalFormatting>
  <conditionalFormatting sqref="F1085">
    <cfRule type="cellIs" dxfId="2" priority="271" stopIfTrue="1" operator="lessThan">
      <formula>0</formula>
    </cfRule>
  </conditionalFormatting>
  <conditionalFormatting sqref="F1086">
    <cfRule type="cellIs" dxfId="2" priority="270" stopIfTrue="1" operator="lessThan">
      <formula>0</formula>
    </cfRule>
  </conditionalFormatting>
  <conditionalFormatting sqref="F1087">
    <cfRule type="cellIs" dxfId="2" priority="269" stopIfTrue="1" operator="lessThan">
      <formula>0</formula>
    </cfRule>
  </conditionalFormatting>
  <conditionalFormatting sqref="F1088">
    <cfRule type="cellIs" dxfId="2" priority="268" stopIfTrue="1" operator="lessThan">
      <formula>0</formula>
    </cfRule>
  </conditionalFormatting>
  <conditionalFormatting sqref="F1089">
    <cfRule type="cellIs" dxfId="2" priority="267" stopIfTrue="1" operator="lessThan">
      <formula>0</formula>
    </cfRule>
  </conditionalFormatting>
  <conditionalFormatting sqref="F1090">
    <cfRule type="cellIs" dxfId="2" priority="266" stopIfTrue="1" operator="lessThan">
      <formula>0</formula>
    </cfRule>
  </conditionalFormatting>
  <conditionalFormatting sqref="F1091">
    <cfRule type="cellIs" dxfId="2" priority="265" stopIfTrue="1" operator="lessThan">
      <formula>0</formula>
    </cfRule>
  </conditionalFormatting>
  <conditionalFormatting sqref="F1092">
    <cfRule type="cellIs" dxfId="2" priority="264" stopIfTrue="1" operator="lessThan">
      <formula>0</formula>
    </cfRule>
  </conditionalFormatting>
  <conditionalFormatting sqref="F1093">
    <cfRule type="cellIs" dxfId="2" priority="263" stopIfTrue="1" operator="lessThan">
      <formula>0</formula>
    </cfRule>
  </conditionalFormatting>
  <conditionalFormatting sqref="F1094">
    <cfRule type="cellIs" dxfId="2" priority="262" stopIfTrue="1" operator="lessThan">
      <formula>0</formula>
    </cfRule>
  </conditionalFormatting>
  <conditionalFormatting sqref="F1095">
    <cfRule type="cellIs" dxfId="2" priority="261" stopIfTrue="1" operator="lessThan">
      <formula>0</formula>
    </cfRule>
  </conditionalFormatting>
  <conditionalFormatting sqref="F1096">
    <cfRule type="cellIs" dxfId="2" priority="260" stopIfTrue="1" operator="lessThan">
      <formula>0</formula>
    </cfRule>
  </conditionalFormatting>
  <conditionalFormatting sqref="F1097">
    <cfRule type="cellIs" dxfId="2" priority="259" stopIfTrue="1" operator="lessThan">
      <formula>0</formula>
    </cfRule>
  </conditionalFormatting>
  <conditionalFormatting sqref="F1098">
    <cfRule type="cellIs" dxfId="2" priority="258" stopIfTrue="1" operator="lessThan">
      <formula>0</formula>
    </cfRule>
  </conditionalFormatting>
  <conditionalFormatting sqref="F1099">
    <cfRule type="cellIs" dxfId="2" priority="257" stopIfTrue="1" operator="lessThan">
      <formula>0</formula>
    </cfRule>
  </conditionalFormatting>
  <conditionalFormatting sqref="F1100">
    <cfRule type="cellIs" dxfId="2" priority="256" stopIfTrue="1" operator="lessThan">
      <formula>0</formula>
    </cfRule>
  </conditionalFormatting>
  <conditionalFormatting sqref="F1101">
    <cfRule type="cellIs" dxfId="2" priority="255" stopIfTrue="1" operator="lessThan">
      <formula>0</formula>
    </cfRule>
  </conditionalFormatting>
  <conditionalFormatting sqref="F1102">
    <cfRule type="cellIs" dxfId="2" priority="254" stopIfTrue="1" operator="lessThan">
      <formula>0</formula>
    </cfRule>
  </conditionalFormatting>
  <conditionalFormatting sqref="F1103">
    <cfRule type="cellIs" dxfId="2" priority="253" stopIfTrue="1" operator="lessThan">
      <formula>0</formula>
    </cfRule>
  </conditionalFormatting>
  <conditionalFormatting sqref="F1104">
    <cfRule type="cellIs" dxfId="2" priority="252" stopIfTrue="1" operator="lessThan">
      <formula>0</formula>
    </cfRule>
  </conditionalFormatting>
  <conditionalFormatting sqref="F1105">
    <cfRule type="cellIs" dxfId="2" priority="251" stopIfTrue="1" operator="lessThan">
      <formula>0</formula>
    </cfRule>
  </conditionalFormatting>
  <conditionalFormatting sqref="F1106">
    <cfRule type="cellIs" dxfId="2" priority="250" stopIfTrue="1" operator="lessThan">
      <formula>0</formula>
    </cfRule>
  </conditionalFormatting>
  <conditionalFormatting sqref="F1107">
    <cfRule type="cellIs" dxfId="2" priority="249" stopIfTrue="1" operator="lessThan">
      <formula>0</formula>
    </cfRule>
  </conditionalFormatting>
  <conditionalFormatting sqref="F1108">
    <cfRule type="cellIs" dxfId="2" priority="248" stopIfTrue="1" operator="lessThan">
      <formula>0</formula>
    </cfRule>
  </conditionalFormatting>
  <conditionalFormatting sqref="F1109">
    <cfRule type="cellIs" dxfId="2" priority="247" stopIfTrue="1" operator="lessThan">
      <formula>0</formula>
    </cfRule>
  </conditionalFormatting>
  <conditionalFormatting sqref="F1110">
    <cfRule type="cellIs" dxfId="2" priority="246" stopIfTrue="1" operator="lessThan">
      <formula>0</formula>
    </cfRule>
  </conditionalFormatting>
  <conditionalFormatting sqref="F1111">
    <cfRule type="cellIs" dxfId="2" priority="245" stopIfTrue="1" operator="lessThan">
      <formula>0</formula>
    </cfRule>
  </conditionalFormatting>
  <conditionalFormatting sqref="F1112">
    <cfRule type="cellIs" dxfId="2" priority="244" stopIfTrue="1" operator="lessThan">
      <formula>0</formula>
    </cfRule>
  </conditionalFormatting>
  <conditionalFormatting sqref="F1113">
    <cfRule type="cellIs" dxfId="2" priority="243" stopIfTrue="1" operator="lessThan">
      <formula>0</formula>
    </cfRule>
  </conditionalFormatting>
  <conditionalFormatting sqref="F1114">
    <cfRule type="cellIs" dxfId="2" priority="242" stopIfTrue="1" operator="lessThan">
      <formula>0</formula>
    </cfRule>
  </conditionalFormatting>
  <conditionalFormatting sqref="F1115">
    <cfRule type="cellIs" dxfId="2" priority="241" stopIfTrue="1" operator="lessThan">
      <formula>0</formula>
    </cfRule>
  </conditionalFormatting>
  <conditionalFormatting sqref="F1116">
    <cfRule type="cellIs" dxfId="2" priority="240" stopIfTrue="1" operator="lessThan">
      <formula>0</formula>
    </cfRule>
  </conditionalFormatting>
  <conditionalFormatting sqref="F1117">
    <cfRule type="cellIs" dxfId="2" priority="239" stopIfTrue="1" operator="lessThan">
      <formula>0</formula>
    </cfRule>
  </conditionalFormatting>
  <conditionalFormatting sqref="F1118">
    <cfRule type="cellIs" dxfId="2" priority="238" stopIfTrue="1" operator="lessThan">
      <formula>0</formula>
    </cfRule>
  </conditionalFormatting>
  <conditionalFormatting sqref="F1119">
    <cfRule type="cellIs" dxfId="2" priority="237" stopIfTrue="1" operator="lessThan">
      <formula>0</formula>
    </cfRule>
  </conditionalFormatting>
  <conditionalFormatting sqref="F1120">
    <cfRule type="cellIs" dxfId="2" priority="236" stopIfTrue="1" operator="lessThan">
      <formula>0</formula>
    </cfRule>
  </conditionalFormatting>
  <conditionalFormatting sqref="F1121">
    <cfRule type="cellIs" dxfId="2" priority="235" stopIfTrue="1" operator="lessThan">
      <formula>0</formula>
    </cfRule>
  </conditionalFormatting>
  <conditionalFormatting sqref="F1122">
    <cfRule type="cellIs" dxfId="2" priority="234" stopIfTrue="1" operator="lessThan">
      <formula>0</formula>
    </cfRule>
  </conditionalFormatting>
  <conditionalFormatting sqref="F1123">
    <cfRule type="cellIs" dxfId="2" priority="233" stopIfTrue="1" operator="lessThan">
      <formula>0</formula>
    </cfRule>
  </conditionalFormatting>
  <conditionalFormatting sqref="F1124">
    <cfRule type="cellIs" dxfId="2" priority="232" stopIfTrue="1" operator="lessThan">
      <formula>0</formula>
    </cfRule>
  </conditionalFormatting>
  <conditionalFormatting sqref="F1125">
    <cfRule type="cellIs" dxfId="2" priority="231" stopIfTrue="1" operator="lessThan">
      <formula>0</formula>
    </cfRule>
  </conditionalFormatting>
  <conditionalFormatting sqref="F1126">
    <cfRule type="cellIs" dxfId="2" priority="230" stopIfTrue="1" operator="lessThan">
      <formula>0</formula>
    </cfRule>
  </conditionalFormatting>
  <conditionalFormatting sqref="F1127">
    <cfRule type="cellIs" dxfId="2" priority="229" stopIfTrue="1" operator="lessThan">
      <formula>0</formula>
    </cfRule>
  </conditionalFormatting>
  <conditionalFormatting sqref="F1128">
    <cfRule type="cellIs" dxfId="2" priority="228" stopIfTrue="1" operator="lessThan">
      <formula>0</formula>
    </cfRule>
  </conditionalFormatting>
  <conditionalFormatting sqref="F1129">
    <cfRule type="cellIs" dxfId="2" priority="227" stopIfTrue="1" operator="lessThan">
      <formula>0</formula>
    </cfRule>
  </conditionalFormatting>
  <conditionalFormatting sqref="F1130">
    <cfRule type="cellIs" dxfId="2" priority="226" stopIfTrue="1" operator="lessThan">
      <formula>0</formula>
    </cfRule>
  </conditionalFormatting>
  <conditionalFormatting sqref="F1131">
    <cfRule type="cellIs" dxfId="2" priority="225" stopIfTrue="1" operator="lessThan">
      <formula>0</formula>
    </cfRule>
  </conditionalFormatting>
  <conditionalFormatting sqref="F1132">
    <cfRule type="cellIs" dxfId="2" priority="224" stopIfTrue="1" operator="lessThan">
      <formula>0</formula>
    </cfRule>
  </conditionalFormatting>
  <conditionalFormatting sqref="F1133">
    <cfRule type="cellIs" dxfId="2" priority="223" stopIfTrue="1" operator="lessThan">
      <formula>0</formula>
    </cfRule>
  </conditionalFormatting>
  <conditionalFormatting sqref="F1134">
    <cfRule type="cellIs" dxfId="2" priority="222" stopIfTrue="1" operator="lessThan">
      <formula>0</formula>
    </cfRule>
  </conditionalFormatting>
  <conditionalFormatting sqref="F1135">
    <cfRule type="cellIs" dxfId="2" priority="221" stopIfTrue="1" operator="lessThan">
      <formula>0</formula>
    </cfRule>
  </conditionalFormatting>
  <conditionalFormatting sqref="F1136">
    <cfRule type="cellIs" dxfId="2" priority="220" stopIfTrue="1" operator="lessThan">
      <formula>0</formula>
    </cfRule>
  </conditionalFormatting>
  <conditionalFormatting sqref="F1137">
    <cfRule type="cellIs" dxfId="2" priority="219" stopIfTrue="1" operator="lessThan">
      <formula>0</formula>
    </cfRule>
  </conditionalFormatting>
  <conditionalFormatting sqref="F1138">
    <cfRule type="cellIs" dxfId="2" priority="218" stopIfTrue="1" operator="lessThan">
      <formula>0</formula>
    </cfRule>
  </conditionalFormatting>
  <conditionalFormatting sqref="F1139">
    <cfRule type="cellIs" dxfId="2" priority="217" stopIfTrue="1" operator="lessThan">
      <formula>0</formula>
    </cfRule>
  </conditionalFormatting>
  <conditionalFormatting sqref="F1140">
    <cfRule type="cellIs" dxfId="2" priority="216" stopIfTrue="1" operator="lessThan">
      <formula>0</formula>
    </cfRule>
  </conditionalFormatting>
  <conditionalFormatting sqref="F1141">
    <cfRule type="cellIs" dxfId="2" priority="215" stopIfTrue="1" operator="lessThan">
      <formula>0</formula>
    </cfRule>
  </conditionalFormatting>
  <conditionalFormatting sqref="F1142">
    <cfRule type="cellIs" dxfId="2" priority="214" stopIfTrue="1" operator="lessThan">
      <formula>0</formula>
    </cfRule>
  </conditionalFormatting>
  <conditionalFormatting sqref="F1143">
    <cfRule type="cellIs" dxfId="2" priority="213" stopIfTrue="1" operator="lessThan">
      <formula>0</formula>
    </cfRule>
  </conditionalFormatting>
  <conditionalFormatting sqref="F1144">
    <cfRule type="cellIs" dxfId="2" priority="212" stopIfTrue="1" operator="lessThan">
      <formula>0</formula>
    </cfRule>
  </conditionalFormatting>
  <conditionalFormatting sqref="F1145">
    <cfRule type="cellIs" dxfId="2" priority="211" stopIfTrue="1" operator="lessThan">
      <formula>0</formula>
    </cfRule>
  </conditionalFormatting>
  <conditionalFormatting sqref="F1146">
    <cfRule type="cellIs" dxfId="2" priority="210" stopIfTrue="1" operator="lessThan">
      <formula>0</formula>
    </cfRule>
  </conditionalFormatting>
  <conditionalFormatting sqref="F1147">
    <cfRule type="cellIs" dxfId="2" priority="209" stopIfTrue="1" operator="lessThan">
      <formula>0</formula>
    </cfRule>
  </conditionalFormatting>
  <conditionalFormatting sqref="F1148">
    <cfRule type="cellIs" dxfId="2" priority="208" stopIfTrue="1" operator="lessThan">
      <formula>0</formula>
    </cfRule>
  </conditionalFormatting>
  <conditionalFormatting sqref="F1149">
    <cfRule type="cellIs" dxfId="2" priority="207" stopIfTrue="1" operator="lessThan">
      <formula>0</formula>
    </cfRule>
  </conditionalFormatting>
  <conditionalFormatting sqref="F1150">
    <cfRule type="cellIs" dxfId="2" priority="206" stopIfTrue="1" operator="lessThan">
      <formula>0</formula>
    </cfRule>
  </conditionalFormatting>
  <conditionalFormatting sqref="F1151">
    <cfRule type="cellIs" dxfId="2" priority="205" stopIfTrue="1" operator="lessThan">
      <formula>0</formula>
    </cfRule>
  </conditionalFormatting>
  <conditionalFormatting sqref="F1152">
    <cfRule type="cellIs" dxfId="2" priority="204" stopIfTrue="1" operator="lessThan">
      <formula>0</formula>
    </cfRule>
  </conditionalFormatting>
  <conditionalFormatting sqref="F1153">
    <cfRule type="cellIs" dxfId="2" priority="203" stopIfTrue="1" operator="lessThan">
      <formula>0</formula>
    </cfRule>
  </conditionalFormatting>
  <conditionalFormatting sqref="F1154">
    <cfRule type="cellIs" dxfId="2" priority="202" stopIfTrue="1" operator="lessThan">
      <formula>0</formula>
    </cfRule>
  </conditionalFormatting>
  <conditionalFormatting sqref="F1155">
    <cfRule type="cellIs" dxfId="2" priority="201" stopIfTrue="1" operator="lessThan">
      <formula>0</formula>
    </cfRule>
  </conditionalFormatting>
  <conditionalFormatting sqref="F1156">
    <cfRule type="cellIs" dxfId="2" priority="200" stopIfTrue="1" operator="lessThan">
      <formula>0</formula>
    </cfRule>
  </conditionalFormatting>
  <conditionalFormatting sqref="F1157">
    <cfRule type="cellIs" dxfId="2" priority="199" stopIfTrue="1" operator="lessThan">
      <formula>0</formula>
    </cfRule>
  </conditionalFormatting>
  <conditionalFormatting sqref="F1158">
    <cfRule type="cellIs" dxfId="2" priority="198" stopIfTrue="1" operator="lessThan">
      <formula>0</formula>
    </cfRule>
  </conditionalFormatting>
  <conditionalFormatting sqref="F1159">
    <cfRule type="cellIs" dxfId="2" priority="197" stopIfTrue="1" operator="lessThan">
      <formula>0</formula>
    </cfRule>
  </conditionalFormatting>
  <conditionalFormatting sqref="F1160">
    <cfRule type="cellIs" dxfId="2" priority="196" stopIfTrue="1" operator="lessThan">
      <formula>0</formula>
    </cfRule>
  </conditionalFormatting>
  <conditionalFormatting sqref="F1161">
    <cfRule type="cellIs" dxfId="2" priority="195" stopIfTrue="1" operator="lessThan">
      <formula>0</formula>
    </cfRule>
  </conditionalFormatting>
  <conditionalFormatting sqref="F1162">
    <cfRule type="cellIs" dxfId="2" priority="194" stopIfTrue="1" operator="lessThan">
      <formula>0</formula>
    </cfRule>
  </conditionalFormatting>
  <conditionalFormatting sqref="F1163">
    <cfRule type="cellIs" dxfId="2" priority="193" stopIfTrue="1" operator="lessThan">
      <formula>0</formula>
    </cfRule>
  </conditionalFormatting>
  <conditionalFormatting sqref="F1164">
    <cfRule type="cellIs" dxfId="2" priority="192" stopIfTrue="1" operator="lessThan">
      <formula>0</formula>
    </cfRule>
  </conditionalFormatting>
  <conditionalFormatting sqref="F1165">
    <cfRule type="cellIs" dxfId="2" priority="191" stopIfTrue="1" operator="lessThan">
      <formula>0</formula>
    </cfRule>
  </conditionalFormatting>
  <conditionalFormatting sqref="F1166">
    <cfRule type="cellIs" dxfId="2" priority="190" stopIfTrue="1" operator="lessThan">
      <formula>0</formula>
    </cfRule>
  </conditionalFormatting>
  <conditionalFormatting sqref="F1167">
    <cfRule type="cellIs" dxfId="2" priority="189" stopIfTrue="1" operator="lessThan">
      <formula>0</formula>
    </cfRule>
  </conditionalFormatting>
  <conditionalFormatting sqref="F1168">
    <cfRule type="cellIs" dxfId="2" priority="188" stopIfTrue="1" operator="lessThan">
      <formula>0</formula>
    </cfRule>
  </conditionalFormatting>
  <conditionalFormatting sqref="F1169">
    <cfRule type="cellIs" dxfId="2" priority="187" stopIfTrue="1" operator="lessThan">
      <formula>0</formula>
    </cfRule>
  </conditionalFormatting>
  <conditionalFormatting sqref="F1170">
    <cfRule type="cellIs" dxfId="2" priority="186" stopIfTrue="1" operator="lessThan">
      <formula>0</formula>
    </cfRule>
  </conditionalFormatting>
  <conditionalFormatting sqref="F1171">
    <cfRule type="cellIs" dxfId="2" priority="185" stopIfTrue="1" operator="lessThan">
      <formula>0</formula>
    </cfRule>
  </conditionalFormatting>
  <conditionalFormatting sqref="F1172">
    <cfRule type="cellIs" dxfId="2" priority="184" stopIfTrue="1" operator="lessThan">
      <formula>0</formula>
    </cfRule>
  </conditionalFormatting>
  <conditionalFormatting sqref="F1173">
    <cfRule type="cellIs" dxfId="2" priority="183" stopIfTrue="1" operator="lessThan">
      <formula>0</formula>
    </cfRule>
  </conditionalFormatting>
  <conditionalFormatting sqref="F1174">
    <cfRule type="cellIs" dxfId="2" priority="182" stopIfTrue="1" operator="lessThan">
      <formula>0</formula>
    </cfRule>
  </conditionalFormatting>
  <conditionalFormatting sqref="F1175">
    <cfRule type="cellIs" dxfId="2" priority="181" stopIfTrue="1" operator="lessThan">
      <formula>0</formula>
    </cfRule>
  </conditionalFormatting>
  <conditionalFormatting sqref="F1176">
    <cfRule type="cellIs" dxfId="2" priority="180" stopIfTrue="1" operator="lessThan">
      <formula>0</formula>
    </cfRule>
  </conditionalFormatting>
  <conditionalFormatting sqref="F1177">
    <cfRule type="cellIs" dxfId="2" priority="179" stopIfTrue="1" operator="lessThan">
      <formula>0</formula>
    </cfRule>
  </conditionalFormatting>
  <conditionalFormatting sqref="F1178">
    <cfRule type="cellIs" dxfId="2" priority="178" stopIfTrue="1" operator="lessThan">
      <formula>0</formula>
    </cfRule>
  </conditionalFormatting>
  <conditionalFormatting sqref="F1179">
    <cfRule type="cellIs" dxfId="2" priority="177" stopIfTrue="1" operator="lessThan">
      <formula>0</formula>
    </cfRule>
  </conditionalFormatting>
  <conditionalFormatting sqref="F1180">
    <cfRule type="cellIs" dxfId="2" priority="176" stopIfTrue="1" operator="lessThan">
      <formula>0</formula>
    </cfRule>
  </conditionalFormatting>
  <conditionalFormatting sqref="F1181">
    <cfRule type="cellIs" dxfId="2" priority="175" stopIfTrue="1" operator="lessThan">
      <formula>0</formula>
    </cfRule>
  </conditionalFormatting>
  <conditionalFormatting sqref="F1182">
    <cfRule type="cellIs" dxfId="2" priority="174" stopIfTrue="1" operator="lessThan">
      <formula>0</formula>
    </cfRule>
  </conditionalFormatting>
  <conditionalFormatting sqref="F1183">
    <cfRule type="cellIs" dxfId="2" priority="173" stopIfTrue="1" operator="lessThan">
      <formula>0</formula>
    </cfRule>
  </conditionalFormatting>
  <conditionalFormatting sqref="F1184">
    <cfRule type="cellIs" dxfId="2" priority="172" stopIfTrue="1" operator="lessThan">
      <formula>0</formula>
    </cfRule>
  </conditionalFormatting>
  <conditionalFormatting sqref="F1185">
    <cfRule type="cellIs" dxfId="2" priority="171" stopIfTrue="1" operator="lessThan">
      <formula>0</formula>
    </cfRule>
  </conditionalFormatting>
  <conditionalFormatting sqref="F1186">
    <cfRule type="cellIs" dxfId="2" priority="170" stopIfTrue="1" operator="lessThan">
      <formula>0</formula>
    </cfRule>
  </conditionalFormatting>
  <conditionalFormatting sqref="F1187">
    <cfRule type="cellIs" dxfId="2" priority="169" stopIfTrue="1" operator="lessThan">
      <formula>0</formula>
    </cfRule>
  </conditionalFormatting>
  <conditionalFormatting sqref="F1188">
    <cfRule type="cellIs" dxfId="2" priority="168" stopIfTrue="1" operator="lessThan">
      <formula>0</formula>
    </cfRule>
  </conditionalFormatting>
  <conditionalFormatting sqref="F1189">
    <cfRule type="cellIs" dxfId="2" priority="167" stopIfTrue="1" operator="lessThan">
      <formula>0</formula>
    </cfRule>
  </conditionalFormatting>
  <conditionalFormatting sqref="F1190">
    <cfRule type="cellIs" dxfId="2" priority="166" stopIfTrue="1" operator="lessThan">
      <formula>0</formula>
    </cfRule>
  </conditionalFormatting>
  <conditionalFormatting sqref="F1191">
    <cfRule type="cellIs" dxfId="2" priority="165" stopIfTrue="1" operator="lessThan">
      <formula>0</formula>
    </cfRule>
  </conditionalFormatting>
  <conditionalFormatting sqref="F1192">
    <cfRule type="cellIs" dxfId="2" priority="164" stopIfTrue="1" operator="lessThan">
      <formula>0</formula>
    </cfRule>
  </conditionalFormatting>
  <conditionalFormatting sqref="F1193">
    <cfRule type="cellIs" dxfId="2" priority="163" stopIfTrue="1" operator="lessThan">
      <formula>0</formula>
    </cfRule>
  </conditionalFormatting>
  <conditionalFormatting sqref="F1194">
    <cfRule type="cellIs" dxfId="2" priority="162" stopIfTrue="1" operator="lessThan">
      <formula>0</formula>
    </cfRule>
  </conditionalFormatting>
  <conditionalFormatting sqref="F1195">
    <cfRule type="cellIs" dxfId="2" priority="161" stopIfTrue="1" operator="lessThan">
      <formula>0</formula>
    </cfRule>
  </conditionalFormatting>
  <conditionalFormatting sqref="F1196">
    <cfRule type="cellIs" dxfId="2" priority="160" stopIfTrue="1" operator="lessThan">
      <formula>0</formula>
    </cfRule>
  </conditionalFormatting>
  <conditionalFormatting sqref="F1197">
    <cfRule type="cellIs" dxfId="2" priority="159" stopIfTrue="1" operator="lessThan">
      <formula>0</formula>
    </cfRule>
  </conditionalFormatting>
  <conditionalFormatting sqref="F1198">
    <cfRule type="cellIs" dxfId="2" priority="158" stopIfTrue="1" operator="lessThan">
      <formula>0</formula>
    </cfRule>
  </conditionalFormatting>
  <conditionalFormatting sqref="F1199">
    <cfRule type="cellIs" dxfId="2" priority="157" stopIfTrue="1" operator="lessThan">
      <formula>0</formula>
    </cfRule>
  </conditionalFormatting>
  <conditionalFormatting sqref="F1200">
    <cfRule type="cellIs" dxfId="2" priority="156" stopIfTrue="1" operator="lessThan">
      <formula>0</formula>
    </cfRule>
  </conditionalFormatting>
  <conditionalFormatting sqref="F1201">
    <cfRule type="cellIs" dxfId="2" priority="155" stopIfTrue="1" operator="lessThan">
      <formula>0</formula>
    </cfRule>
  </conditionalFormatting>
  <conditionalFormatting sqref="F1202">
    <cfRule type="cellIs" dxfId="2" priority="154" stopIfTrue="1" operator="lessThan">
      <formula>0</formula>
    </cfRule>
  </conditionalFormatting>
  <conditionalFormatting sqref="F1203">
    <cfRule type="cellIs" dxfId="2" priority="153" stopIfTrue="1" operator="lessThan">
      <formula>0</formula>
    </cfRule>
  </conditionalFormatting>
  <conditionalFormatting sqref="F1204">
    <cfRule type="cellIs" dxfId="2" priority="152" stopIfTrue="1" operator="lessThan">
      <formula>0</formula>
    </cfRule>
  </conditionalFormatting>
  <conditionalFormatting sqref="F1205">
    <cfRule type="cellIs" dxfId="2" priority="151" stopIfTrue="1" operator="lessThan">
      <formula>0</formula>
    </cfRule>
  </conditionalFormatting>
  <conditionalFormatting sqref="F1206">
    <cfRule type="cellIs" dxfId="2" priority="150" stopIfTrue="1" operator="lessThan">
      <formula>0</formula>
    </cfRule>
  </conditionalFormatting>
  <conditionalFormatting sqref="F1207">
    <cfRule type="cellIs" dxfId="2" priority="149" stopIfTrue="1" operator="lessThan">
      <formula>0</formula>
    </cfRule>
  </conditionalFormatting>
  <conditionalFormatting sqref="F1208">
    <cfRule type="cellIs" dxfId="2" priority="148" stopIfTrue="1" operator="lessThan">
      <formula>0</formula>
    </cfRule>
  </conditionalFormatting>
  <conditionalFormatting sqref="F1209">
    <cfRule type="cellIs" dxfId="2" priority="147" stopIfTrue="1" operator="lessThan">
      <formula>0</formula>
    </cfRule>
  </conditionalFormatting>
  <conditionalFormatting sqref="F1210">
    <cfRule type="cellIs" dxfId="2" priority="146" stopIfTrue="1" operator="lessThan">
      <formula>0</formula>
    </cfRule>
  </conditionalFormatting>
  <conditionalFormatting sqref="F1211">
    <cfRule type="cellIs" dxfId="2" priority="145" stopIfTrue="1" operator="lessThan">
      <formula>0</formula>
    </cfRule>
  </conditionalFormatting>
  <conditionalFormatting sqref="F1212">
    <cfRule type="cellIs" dxfId="2" priority="144" stopIfTrue="1" operator="lessThan">
      <formula>0</formula>
    </cfRule>
  </conditionalFormatting>
  <conditionalFormatting sqref="F1213">
    <cfRule type="cellIs" dxfId="2" priority="143" stopIfTrue="1" operator="lessThan">
      <formula>0</formula>
    </cfRule>
  </conditionalFormatting>
  <conditionalFormatting sqref="F1214">
    <cfRule type="cellIs" dxfId="2" priority="142" stopIfTrue="1" operator="lessThan">
      <formula>0</formula>
    </cfRule>
  </conditionalFormatting>
  <conditionalFormatting sqref="F1215">
    <cfRule type="cellIs" dxfId="2" priority="141" stopIfTrue="1" operator="lessThan">
      <formula>0</formula>
    </cfRule>
  </conditionalFormatting>
  <conditionalFormatting sqref="F1216">
    <cfRule type="cellIs" dxfId="2" priority="140" stopIfTrue="1" operator="lessThan">
      <formula>0</formula>
    </cfRule>
  </conditionalFormatting>
  <conditionalFormatting sqref="F1217">
    <cfRule type="cellIs" dxfId="2" priority="139" stopIfTrue="1" operator="lessThan">
      <formula>0</formula>
    </cfRule>
  </conditionalFormatting>
  <conditionalFormatting sqref="F1218">
    <cfRule type="cellIs" dxfId="2" priority="138" stopIfTrue="1" operator="lessThan">
      <formula>0</formula>
    </cfRule>
  </conditionalFormatting>
  <conditionalFormatting sqref="F1219">
    <cfRule type="cellIs" dxfId="2" priority="137" stopIfTrue="1" operator="lessThan">
      <formula>0</formula>
    </cfRule>
  </conditionalFormatting>
  <conditionalFormatting sqref="F1220">
    <cfRule type="cellIs" dxfId="2" priority="136" stopIfTrue="1" operator="lessThan">
      <formula>0</formula>
    </cfRule>
  </conditionalFormatting>
  <conditionalFormatting sqref="F1221">
    <cfRule type="cellIs" dxfId="2" priority="135" stopIfTrue="1" operator="lessThan">
      <formula>0</formula>
    </cfRule>
  </conditionalFormatting>
  <conditionalFormatting sqref="F1222">
    <cfRule type="cellIs" dxfId="2" priority="134" stopIfTrue="1" operator="lessThan">
      <formula>0</formula>
    </cfRule>
  </conditionalFormatting>
  <conditionalFormatting sqref="F1223">
    <cfRule type="cellIs" dxfId="2" priority="133" stopIfTrue="1" operator="lessThan">
      <formula>0</formula>
    </cfRule>
  </conditionalFormatting>
  <conditionalFormatting sqref="F1224">
    <cfRule type="cellIs" dxfId="2" priority="132" stopIfTrue="1" operator="lessThan">
      <formula>0</formula>
    </cfRule>
  </conditionalFormatting>
  <conditionalFormatting sqref="F1225">
    <cfRule type="cellIs" dxfId="2" priority="131" stopIfTrue="1" operator="lessThan">
      <formula>0</formula>
    </cfRule>
  </conditionalFormatting>
  <conditionalFormatting sqref="F1226">
    <cfRule type="cellIs" dxfId="2" priority="130" stopIfTrue="1" operator="lessThan">
      <formula>0</formula>
    </cfRule>
  </conditionalFormatting>
  <conditionalFormatting sqref="F1227">
    <cfRule type="cellIs" dxfId="2" priority="129" stopIfTrue="1" operator="lessThan">
      <formula>0</formula>
    </cfRule>
  </conditionalFormatting>
  <conditionalFormatting sqref="F1228">
    <cfRule type="cellIs" dxfId="2" priority="128" stopIfTrue="1" operator="lessThan">
      <formula>0</formula>
    </cfRule>
  </conditionalFormatting>
  <conditionalFormatting sqref="F1229">
    <cfRule type="cellIs" dxfId="2" priority="127" stopIfTrue="1" operator="lessThan">
      <formula>0</formula>
    </cfRule>
  </conditionalFormatting>
  <conditionalFormatting sqref="F1230">
    <cfRule type="cellIs" dxfId="2" priority="126" stopIfTrue="1" operator="lessThan">
      <formula>0</formula>
    </cfRule>
  </conditionalFormatting>
  <conditionalFormatting sqref="F1231">
    <cfRule type="cellIs" dxfId="2" priority="125" stopIfTrue="1" operator="lessThan">
      <formula>0</formula>
    </cfRule>
  </conditionalFormatting>
  <conditionalFormatting sqref="F1232">
    <cfRule type="cellIs" dxfId="2" priority="124" stopIfTrue="1" operator="lessThan">
      <formula>0</formula>
    </cfRule>
  </conditionalFormatting>
  <conditionalFormatting sqref="F1233">
    <cfRule type="cellIs" dxfId="2" priority="123" stopIfTrue="1" operator="lessThan">
      <formula>0</formula>
    </cfRule>
  </conditionalFormatting>
  <conditionalFormatting sqref="F1234">
    <cfRule type="cellIs" dxfId="2" priority="122" stopIfTrue="1" operator="lessThan">
      <formula>0</formula>
    </cfRule>
  </conditionalFormatting>
  <conditionalFormatting sqref="F1235">
    <cfRule type="cellIs" dxfId="2" priority="121" stopIfTrue="1" operator="lessThan">
      <formula>0</formula>
    </cfRule>
  </conditionalFormatting>
  <conditionalFormatting sqref="F1236">
    <cfRule type="cellIs" dxfId="2" priority="120" stopIfTrue="1" operator="lessThan">
      <formula>0</formula>
    </cfRule>
  </conditionalFormatting>
  <conditionalFormatting sqref="F1237">
    <cfRule type="cellIs" dxfId="2" priority="119" stopIfTrue="1" operator="lessThan">
      <formula>0</formula>
    </cfRule>
  </conditionalFormatting>
  <conditionalFormatting sqref="F1238">
    <cfRule type="cellIs" dxfId="2" priority="118" stopIfTrue="1" operator="lessThan">
      <formula>0</formula>
    </cfRule>
  </conditionalFormatting>
  <conditionalFormatting sqref="F1239">
    <cfRule type="cellIs" dxfId="2" priority="117" stopIfTrue="1" operator="lessThan">
      <formula>0</formula>
    </cfRule>
  </conditionalFormatting>
  <conditionalFormatting sqref="F1240">
    <cfRule type="cellIs" dxfId="2" priority="116" stopIfTrue="1" operator="lessThan">
      <formula>0</formula>
    </cfRule>
  </conditionalFormatting>
  <conditionalFormatting sqref="F1241">
    <cfRule type="cellIs" dxfId="2" priority="115" stopIfTrue="1" operator="lessThan">
      <formula>0</formula>
    </cfRule>
  </conditionalFormatting>
  <conditionalFormatting sqref="F1242">
    <cfRule type="cellIs" dxfId="2" priority="114" stopIfTrue="1" operator="lessThan">
      <formula>0</formula>
    </cfRule>
  </conditionalFormatting>
  <conditionalFormatting sqref="F1243">
    <cfRule type="cellIs" dxfId="2" priority="113" stopIfTrue="1" operator="lessThan">
      <formula>0</formula>
    </cfRule>
  </conditionalFormatting>
  <conditionalFormatting sqref="F1244">
    <cfRule type="cellIs" dxfId="2" priority="112" stopIfTrue="1" operator="lessThan">
      <formula>0</formula>
    </cfRule>
  </conditionalFormatting>
  <conditionalFormatting sqref="F1245">
    <cfRule type="cellIs" dxfId="2" priority="111" stopIfTrue="1" operator="lessThan">
      <formula>0</formula>
    </cfRule>
  </conditionalFormatting>
  <conditionalFormatting sqref="F1246">
    <cfRule type="cellIs" dxfId="2" priority="110" stopIfTrue="1" operator="lessThan">
      <formula>0</formula>
    </cfRule>
  </conditionalFormatting>
  <conditionalFormatting sqref="F1247">
    <cfRule type="cellIs" dxfId="2" priority="109" stopIfTrue="1" operator="lessThan">
      <formula>0</formula>
    </cfRule>
  </conditionalFormatting>
  <conditionalFormatting sqref="F1248">
    <cfRule type="cellIs" dxfId="2" priority="108" stopIfTrue="1" operator="lessThan">
      <formula>0</formula>
    </cfRule>
  </conditionalFormatting>
  <conditionalFormatting sqref="F1249">
    <cfRule type="cellIs" dxfId="2" priority="107" stopIfTrue="1" operator="lessThan">
      <formula>0</formula>
    </cfRule>
  </conditionalFormatting>
  <conditionalFormatting sqref="F1250">
    <cfRule type="cellIs" dxfId="2" priority="106" stopIfTrue="1" operator="lessThan">
      <formula>0</formula>
    </cfRule>
  </conditionalFormatting>
  <conditionalFormatting sqref="F1251">
    <cfRule type="cellIs" dxfId="2" priority="105" stopIfTrue="1" operator="lessThan">
      <formula>0</formula>
    </cfRule>
  </conditionalFormatting>
  <conditionalFormatting sqref="F1252">
    <cfRule type="cellIs" dxfId="2" priority="104" stopIfTrue="1" operator="lessThan">
      <formula>0</formula>
    </cfRule>
  </conditionalFormatting>
  <conditionalFormatting sqref="F1253">
    <cfRule type="cellIs" dxfId="2" priority="103" stopIfTrue="1" operator="lessThan">
      <formula>0</formula>
    </cfRule>
  </conditionalFormatting>
  <conditionalFormatting sqref="F1254">
    <cfRule type="cellIs" dxfId="2" priority="102" stopIfTrue="1" operator="lessThan">
      <formula>0</formula>
    </cfRule>
  </conditionalFormatting>
  <conditionalFormatting sqref="F1255">
    <cfRule type="cellIs" dxfId="2" priority="101" stopIfTrue="1" operator="lessThan">
      <formula>0</formula>
    </cfRule>
  </conditionalFormatting>
  <conditionalFormatting sqref="F1256">
    <cfRule type="cellIs" dxfId="2" priority="100" stopIfTrue="1" operator="lessThan">
      <formula>0</formula>
    </cfRule>
  </conditionalFormatting>
  <conditionalFormatting sqref="F1257">
    <cfRule type="cellIs" dxfId="2" priority="99" stopIfTrue="1" operator="lessThan">
      <formula>0</formula>
    </cfRule>
  </conditionalFormatting>
  <conditionalFormatting sqref="F1258">
    <cfRule type="cellIs" dxfId="2" priority="98" stopIfTrue="1" operator="lessThan">
      <formula>0</formula>
    </cfRule>
  </conditionalFormatting>
  <conditionalFormatting sqref="F1259">
    <cfRule type="cellIs" dxfId="2" priority="97" stopIfTrue="1" operator="lessThan">
      <formula>0</formula>
    </cfRule>
  </conditionalFormatting>
  <conditionalFormatting sqref="F1260">
    <cfRule type="cellIs" dxfId="2" priority="96" stopIfTrue="1" operator="lessThan">
      <formula>0</formula>
    </cfRule>
  </conditionalFormatting>
  <conditionalFormatting sqref="F1261">
    <cfRule type="cellIs" dxfId="2" priority="95" stopIfTrue="1" operator="lessThan">
      <formula>0</formula>
    </cfRule>
  </conditionalFormatting>
  <conditionalFormatting sqref="F1262">
    <cfRule type="cellIs" dxfId="2" priority="94" stopIfTrue="1" operator="lessThan">
      <formula>0</formula>
    </cfRule>
  </conditionalFormatting>
  <conditionalFormatting sqref="F1263">
    <cfRule type="cellIs" dxfId="2" priority="93" stopIfTrue="1" operator="lessThan">
      <formula>0</formula>
    </cfRule>
  </conditionalFormatting>
  <conditionalFormatting sqref="F1264">
    <cfRule type="cellIs" dxfId="2" priority="92" stopIfTrue="1" operator="lessThan">
      <formula>0</formula>
    </cfRule>
  </conditionalFormatting>
  <conditionalFormatting sqref="F1265">
    <cfRule type="cellIs" dxfId="2" priority="91" stopIfTrue="1" operator="lessThan">
      <formula>0</formula>
    </cfRule>
  </conditionalFormatting>
  <conditionalFormatting sqref="F1266">
    <cfRule type="cellIs" dxfId="2" priority="90" stopIfTrue="1" operator="lessThan">
      <formula>0</formula>
    </cfRule>
  </conditionalFormatting>
  <conditionalFormatting sqref="F1267">
    <cfRule type="cellIs" dxfId="2" priority="89" stopIfTrue="1" operator="lessThan">
      <formula>0</formula>
    </cfRule>
  </conditionalFormatting>
  <conditionalFormatting sqref="F1268">
    <cfRule type="cellIs" dxfId="2" priority="88" stopIfTrue="1" operator="lessThan">
      <formula>0</formula>
    </cfRule>
  </conditionalFormatting>
  <conditionalFormatting sqref="F1269">
    <cfRule type="cellIs" dxfId="2" priority="87" stopIfTrue="1" operator="lessThan">
      <formula>0</formula>
    </cfRule>
  </conditionalFormatting>
  <conditionalFormatting sqref="F1270">
    <cfRule type="cellIs" dxfId="2" priority="86" stopIfTrue="1" operator="lessThan">
      <formula>0</formula>
    </cfRule>
  </conditionalFormatting>
  <conditionalFormatting sqref="F1271">
    <cfRule type="cellIs" dxfId="2" priority="85" stopIfTrue="1" operator="lessThan">
      <formula>0</formula>
    </cfRule>
  </conditionalFormatting>
  <conditionalFormatting sqref="F1272">
    <cfRule type="cellIs" dxfId="2" priority="84" stopIfTrue="1" operator="lessThan">
      <formula>0</formula>
    </cfRule>
  </conditionalFormatting>
  <conditionalFormatting sqref="F1273">
    <cfRule type="cellIs" dxfId="2" priority="83" stopIfTrue="1" operator="lessThan">
      <formula>0</formula>
    </cfRule>
  </conditionalFormatting>
  <conditionalFormatting sqref="F1274">
    <cfRule type="cellIs" dxfId="2" priority="82" stopIfTrue="1" operator="lessThan">
      <formula>0</formula>
    </cfRule>
  </conditionalFormatting>
  <conditionalFormatting sqref="F1275">
    <cfRule type="cellIs" dxfId="2" priority="81" stopIfTrue="1" operator="lessThan">
      <formula>0</formula>
    </cfRule>
  </conditionalFormatting>
  <conditionalFormatting sqref="F1276">
    <cfRule type="cellIs" dxfId="2" priority="80" stopIfTrue="1" operator="lessThan">
      <formula>0</formula>
    </cfRule>
  </conditionalFormatting>
  <conditionalFormatting sqref="F1277">
    <cfRule type="cellIs" dxfId="2" priority="79" stopIfTrue="1" operator="lessThan">
      <formula>0</formula>
    </cfRule>
  </conditionalFormatting>
  <conditionalFormatting sqref="F1278">
    <cfRule type="cellIs" dxfId="2" priority="78" stopIfTrue="1" operator="lessThan">
      <formula>0</formula>
    </cfRule>
  </conditionalFormatting>
  <conditionalFormatting sqref="F1279">
    <cfRule type="cellIs" dxfId="2" priority="77" stopIfTrue="1" operator="lessThan">
      <formula>0</formula>
    </cfRule>
  </conditionalFormatting>
  <conditionalFormatting sqref="F1280">
    <cfRule type="cellIs" dxfId="2" priority="76" stopIfTrue="1" operator="lessThan">
      <formula>0</formula>
    </cfRule>
  </conditionalFormatting>
  <conditionalFormatting sqref="F1281">
    <cfRule type="cellIs" dxfId="2" priority="75" stopIfTrue="1" operator="lessThan">
      <formula>0</formula>
    </cfRule>
  </conditionalFormatting>
  <conditionalFormatting sqref="F1282">
    <cfRule type="cellIs" dxfId="2" priority="74" stopIfTrue="1" operator="lessThan">
      <formula>0</formula>
    </cfRule>
  </conditionalFormatting>
  <conditionalFormatting sqref="F1283">
    <cfRule type="cellIs" dxfId="2" priority="73" stopIfTrue="1" operator="lessThan">
      <formula>0</formula>
    </cfRule>
  </conditionalFormatting>
  <conditionalFormatting sqref="F1284">
    <cfRule type="cellIs" dxfId="2" priority="72" stopIfTrue="1" operator="lessThan">
      <formula>0</formula>
    </cfRule>
  </conditionalFormatting>
  <conditionalFormatting sqref="F1285">
    <cfRule type="cellIs" dxfId="2" priority="71" stopIfTrue="1" operator="lessThan">
      <formula>0</formula>
    </cfRule>
  </conditionalFormatting>
  <conditionalFormatting sqref="F1286">
    <cfRule type="cellIs" dxfId="2" priority="70" stopIfTrue="1" operator="lessThan">
      <formula>0</formula>
    </cfRule>
  </conditionalFormatting>
  <conditionalFormatting sqref="F1287">
    <cfRule type="cellIs" dxfId="2" priority="69" stopIfTrue="1" operator="lessThan">
      <formula>0</formula>
    </cfRule>
  </conditionalFormatting>
  <conditionalFormatting sqref="F1288">
    <cfRule type="cellIs" dxfId="2" priority="68" stopIfTrue="1" operator="lessThan">
      <formula>0</formula>
    </cfRule>
  </conditionalFormatting>
  <conditionalFormatting sqref="F1289">
    <cfRule type="cellIs" dxfId="2" priority="67" stopIfTrue="1" operator="lessThan">
      <formula>0</formula>
    </cfRule>
  </conditionalFormatting>
  <conditionalFormatting sqref="F1290">
    <cfRule type="cellIs" dxfId="2" priority="66" stopIfTrue="1" operator="lessThan">
      <formula>0</formula>
    </cfRule>
  </conditionalFormatting>
  <conditionalFormatting sqref="F1291">
    <cfRule type="cellIs" dxfId="2" priority="65" stopIfTrue="1" operator="lessThan">
      <formula>0</formula>
    </cfRule>
  </conditionalFormatting>
  <conditionalFormatting sqref="F1292">
    <cfRule type="cellIs" dxfId="2" priority="64" stopIfTrue="1" operator="lessThan">
      <formula>0</formula>
    </cfRule>
  </conditionalFormatting>
  <conditionalFormatting sqref="F1293">
    <cfRule type="cellIs" dxfId="2" priority="63" stopIfTrue="1" operator="lessThan">
      <formula>0</formula>
    </cfRule>
  </conditionalFormatting>
  <conditionalFormatting sqref="F1294">
    <cfRule type="cellIs" dxfId="2" priority="62" stopIfTrue="1" operator="lessThan">
      <formula>0</formula>
    </cfRule>
  </conditionalFormatting>
  <conditionalFormatting sqref="F1295">
    <cfRule type="cellIs" dxfId="2" priority="61" stopIfTrue="1" operator="lessThan">
      <formula>0</formula>
    </cfRule>
  </conditionalFormatting>
  <conditionalFormatting sqref="F1296">
    <cfRule type="cellIs" dxfId="2" priority="60" stopIfTrue="1" operator="lessThan">
      <formula>0</formula>
    </cfRule>
  </conditionalFormatting>
  <conditionalFormatting sqref="F1297">
    <cfRule type="cellIs" dxfId="2" priority="59" stopIfTrue="1" operator="lessThan">
      <formula>0</formula>
    </cfRule>
  </conditionalFormatting>
  <conditionalFormatting sqref="F1298">
    <cfRule type="cellIs" dxfId="2" priority="58" stopIfTrue="1" operator="lessThan">
      <formula>0</formula>
    </cfRule>
  </conditionalFormatting>
  <conditionalFormatting sqref="F1299">
    <cfRule type="cellIs" dxfId="2" priority="57" stopIfTrue="1" operator="lessThan">
      <formula>0</formula>
    </cfRule>
  </conditionalFormatting>
  <conditionalFormatting sqref="F1300">
    <cfRule type="cellIs" dxfId="2" priority="56" stopIfTrue="1" operator="lessThan">
      <formula>0</formula>
    </cfRule>
  </conditionalFormatting>
  <conditionalFormatting sqref="F1301">
    <cfRule type="cellIs" dxfId="2" priority="55" stopIfTrue="1" operator="lessThan">
      <formula>0</formula>
    </cfRule>
  </conditionalFormatting>
  <conditionalFormatting sqref="F1302">
    <cfRule type="cellIs" dxfId="2" priority="54" stopIfTrue="1" operator="lessThan">
      <formula>0</formula>
    </cfRule>
  </conditionalFormatting>
  <conditionalFormatting sqref="F1303">
    <cfRule type="cellIs" dxfId="2" priority="53" stopIfTrue="1" operator="lessThan">
      <formula>0</formula>
    </cfRule>
  </conditionalFormatting>
  <conditionalFormatting sqref="F1304">
    <cfRule type="cellIs" dxfId="2" priority="52" stopIfTrue="1" operator="lessThan">
      <formula>0</formula>
    </cfRule>
  </conditionalFormatting>
  <conditionalFormatting sqref="F1305">
    <cfRule type="cellIs" dxfId="2" priority="51" stopIfTrue="1" operator="lessThan">
      <formula>0</formula>
    </cfRule>
  </conditionalFormatting>
  <conditionalFormatting sqref="F1306">
    <cfRule type="cellIs" dxfId="2" priority="50" stopIfTrue="1" operator="lessThan">
      <formula>0</formula>
    </cfRule>
  </conditionalFormatting>
  <conditionalFormatting sqref="F1307">
    <cfRule type="cellIs" dxfId="2" priority="49" stopIfTrue="1" operator="lessThan">
      <formula>0</formula>
    </cfRule>
  </conditionalFormatting>
  <conditionalFormatting sqref="F1308">
    <cfRule type="cellIs" dxfId="2" priority="48" stopIfTrue="1" operator="lessThan">
      <formula>0</formula>
    </cfRule>
  </conditionalFormatting>
  <conditionalFormatting sqref="F1309">
    <cfRule type="cellIs" dxfId="2" priority="47" stopIfTrue="1" operator="lessThan">
      <formula>0</formula>
    </cfRule>
  </conditionalFormatting>
  <conditionalFormatting sqref="F1310">
    <cfRule type="cellIs" dxfId="2" priority="46" stopIfTrue="1" operator="lessThan">
      <formula>0</formula>
    </cfRule>
  </conditionalFormatting>
  <conditionalFormatting sqref="F1311">
    <cfRule type="cellIs" dxfId="2" priority="45" stopIfTrue="1" operator="lessThan">
      <formula>0</formula>
    </cfRule>
  </conditionalFormatting>
  <conditionalFormatting sqref="F1312">
    <cfRule type="cellIs" dxfId="2" priority="44" stopIfTrue="1" operator="lessThan">
      <formula>0</formula>
    </cfRule>
  </conditionalFormatting>
  <conditionalFormatting sqref="F1313">
    <cfRule type="cellIs" dxfId="2" priority="43" stopIfTrue="1" operator="lessThan">
      <formula>0</formula>
    </cfRule>
  </conditionalFormatting>
  <conditionalFormatting sqref="F1314">
    <cfRule type="cellIs" dxfId="2" priority="42" stopIfTrue="1" operator="lessThan">
      <formula>0</formula>
    </cfRule>
  </conditionalFormatting>
  <conditionalFormatting sqref="F1315">
    <cfRule type="cellIs" dxfId="2" priority="41" stopIfTrue="1" operator="lessThan">
      <formula>0</formula>
    </cfRule>
  </conditionalFormatting>
  <conditionalFormatting sqref="F1316">
    <cfRule type="cellIs" dxfId="2" priority="40" stopIfTrue="1" operator="lessThan">
      <formula>0</formula>
    </cfRule>
  </conditionalFormatting>
  <conditionalFormatting sqref="F1317">
    <cfRule type="cellIs" dxfId="2" priority="39" stopIfTrue="1" operator="lessThan">
      <formula>0</formula>
    </cfRule>
  </conditionalFormatting>
  <conditionalFormatting sqref="F1318">
    <cfRule type="cellIs" dxfId="2" priority="38" stopIfTrue="1" operator="lessThan">
      <formula>0</formula>
    </cfRule>
  </conditionalFormatting>
  <conditionalFormatting sqref="F1319">
    <cfRule type="cellIs" dxfId="2" priority="37" stopIfTrue="1" operator="lessThan">
      <formula>0</formula>
    </cfRule>
  </conditionalFormatting>
  <conditionalFormatting sqref="F1320">
    <cfRule type="cellIs" dxfId="2" priority="36" stopIfTrue="1" operator="lessThan">
      <formula>0</formula>
    </cfRule>
  </conditionalFormatting>
  <conditionalFormatting sqref="F1321">
    <cfRule type="cellIs" dxfId="2" priority="35" stopIfTrue="1" operator="lessThan">
      <formula>0</formula>
    </cfRule>
  </conditionalFormatting>
  <conditionalFormatting sqref="F1322">
    <cfRule type="cellIs" dxfId="2" priority="34" stopIfTrue="1" operator="lessThan">
      <formula>0</formula>
    </cfRule>
  </conditionalFormatting>
  <conditionalFormatting sqref="F1323">
    <cfRule type="cellIs" dxfId="2" priority="33" stopIfTrue="1" operator="lessThan">
      <formula>0</formula>
    </cfRule>
  </conditionalFormatting>
  <conditionalFormatting sqref="F1324">
    <cfRule type="cellIs" dxfId="2" priority="32" stopIfTrue="1" operator="lessThan">
      <formula>0</formula>
    </cfRule>
  </conditionalFormatting>
  <conditionalFormatting sqref="F1325">
    <cfRule type="cellIs" dxfId="2" priority="31" stopIfTrue="1" operator="lessThan">
      <formula>0</formula>
    </cfRule>
  </conditionalFormatting>
  <conditionalFormatting sqref="F1326">
    <cfRule type="cellIs" dxfId="2" priority="30" stopIfTrue="1" operator="lessThan">
      <formula>0</formula>
    </cfRule>
  </conditionalFormatting>
  <conditionalFormatting sqref="F1327">
    <cfRule type="cellIs" dxfId="2" priority="29" stopIfTrue="1" operator="lessThan">
      <formula>0</formula>
    </cfRule>
  </conditionalFormatting>
  <conditionalFormatting sqref="F1328">
    <cfRule type="cellIs" dxfId="2" priority="28" stopIfTrue="1" operator="lessThan">
      <formula>0</formula>
    </cfRule>
  </conditionalFormatting>
  <conditionalFormatting sqref="F1329">
    <cfRule type="cellIs" dxfId="2" priority="27" stopIfTrue="1" operator="lessThan">
      <formula>0</formula>
    </cfRule>
  </conditionalFormatting>
  <conditionalFormatting sqref="F1330">
    <cfRule type="cellIs" dxfId="2" priority="26" stopIfTrue="1" operator="lessThan">
      <formula>0</formula>
    </cfRule>
  </conditionalFormatting>
  <conditionalFormatting sqref="F1331">
    <cfRule type="cellIs" dxfId="2" priority="25" stopIfTrue="1" operator="lessThan">
      <formula>0</formula>
    </cfRule>
  </conditionalFormatting>
  <conditionalFormatting sqref="F1332">
    <cfRule type="cellIs" dxfId="2" priority="24" stopIfTrue="1" operator="lessThan">
      <formula>0</formula>
    </cfRule>
  </conditionalFormatting>
  <conditionalFormatting sqref="F1333">
    <cfRule type="cellIs" dxfId="2" priority="23" stopIfTrue="1" operator="lessThan">
      <formula>0</formula>
    </cfRule>
  </conditionalFormatting>
  <conditionalFormatting sqref="F1334">
    <cfRule type="cellIs" dxfId="2" priority="22" stopIfTrue="1" operator="lessThan">
      <formula>0</formula>
    </cfRule>
  </conditionalFormatting>
  <conditionalFormatting sqref="F1335">
    <cfRule type="cellIs" dxfId="2" priority="21" stopIfTrue="1" operator="lessThan">
      <formula>0</formula>
    </cfRule>
  </conditionalFormatting>
  <conditionalFormatting sqref="F1336">
    <cfRule type="cellIs" dxfId="2" priority="20" stopIfTrue="1" operator="lessThan">
      <formula>0</formula>
    </cfRule>
  </conditionalFormatting>
  <conditionalFormatting sqref="F1337">
    <cfRule type="cellIs" dxfId="2" priority="19" stopIfTrue="1" operator="lessThan">
      <formula>0</formula>
    </cfRule>
  </conditionalFormatting>
  <conditionalFormatting sqref="F1338">
    <cfRule type="cellIs" dxfId="2" priority="18" stopIfTrue="1" operator="lessThan">
      <formula>0</formula>
    </cfRule>
  </conditionalFormatting>
  <conditionalFormatting sqref="F1339">
    <cfRule type="cellIs" dxfId="2" priority="17" stopIfTrue="1" operator="lessThan">
      <formula>0</formula>
    </cfRule>
  </conditionalFormatting>
  <conditionalFormatting sqref="F1340">
    <cfRule type="cellIs" dxfId="2" priority="16" stopIfTrue="1" operator="lessThan">
      <formula>0</formula>
    </cfRule>
  </conditionalFormatting>
  <conditionalFormatting sqref="F1341">
    <cfRule type="cellIs" dxfId="2" priority="15" stopIfTrue="1" operator="lessThan">
      <formula>0</formula>
    </cfRule>
  </conditionalFormatting>
  <conditionalFormatting sqref="F1342">
    <cfRule type="cellIs" dxfId="2" priority="14" stopIfTrue="1" operator="lessThan">
      <formula>0</formula>
    </cfRule>
  </conditionalFormatting>
  <conditionalFormatting sqref="F1343">
    <cfRule type="cellIs" dxfId="2" priority="13" stopIfTrue="1" operator="lessThan">
      <formula>0</formula>
    </cfRule>
  </conditionalFormatting>
  <conditionalFormatting sqref="F1344">
    <cfRule type="cellIs" dxfId="2" priority="12" stopIfTrue="1" operator="lessThan">
      <formula>0</formula>
    </cfRule>
  </conditionalFormatting>
  <conditionalFormatting sqref="F1345">
    <cfRule type="cellIs" dxfId="2" priority="11" stopIfTrue="1" operator="lessThan">
      <formula>0</formula>
    </cfRule>
  </conditionalFormatting>
  <conditionalFormatting sqref="F1346">
    <cfRule type="cellIs" dxfId="2" priority="10" stopIfTrue="1" operator="lessThan">
      <formula>0</formula>
    </cfRule>
  </conditionalFormatting>
  <conditionalFormatting sqref="F1347">
    <cfRule type="cellIs" dxfId="2" priority="9" stopIfTrue="1" operator="lessThan">
      <formula>0</formula>
    </cfRule>
  </conditionalFormatting>
  <conditionalFormatting sqref="F1348">
    <cfRule type="cellIs" dxfId="2" priority="8" stopIfTrue="1" operator="lessThan">
      <formula>0</formula>
    </cfRule>
  </conditionalFormatting>
  <conditionalFormatting sqref="F1349">
    <cfRule type="cellIs" dxfId="2" priority="7" stopIfTrue="1" operator="lessThan">
      <formula>0</formula>
    </cfRule>
  </conditionalFormatting>
  <conditionalFormatting sqref="F1350">
    <cfRule type="cellIs" dxfId="2" priority="6" stopIfTrue="1" operator="lessThan">
      <formula>0</formula>
    </cfRule>
  </conditionalFormatting>
  <conditionalFormatting sqref="F1351">
    <cfRule type="cellIs" dxfId="2" priority="5" stopIfTrue="1" operator="lessThan">
      <formula>0</formula>
    </cfRule>
  </conditionalFormatting>
  <conditionalFormatting sqref="F1352">
    <cfRule type="cellIs" dxfId="2" priority="4" stopIfTrue="1" operator="lessThan">
      <formula>0</formula>
    </cfRule>
  </conditionalFormatting>
  <conditionalFormatting sqref="F1353">
    <cfRule type="cellIs" dxfId="2" priority="3" stopIfTrue="1" operator="lessThan">
      <formula>0</formula>
    </cfRule>
  </conditionalFormatting>
  <conditionalFormatting sqref="F1354">
    <cfRule type="cellIs" dxfId="2" priority="2" stopIfTrue="1" operator="lessThan">
      <formula>0</formula>
    </cfRule>
  </conditionalFormatting>
  <conditionalFormatting sqref="F1355">
    <cfRule type="cellIs" dxfId="2" priority="1" stopIfTrue="1" operator="lessThan">
      <formula>0</formula>
    </cfRule>
  </conditionalFormatting>
  <printOptions horizontalCentered="1"/>
  <pageMargins left="0.472222222222222" right="0.393055555555556" top="0.747916666666667" bottom="0.747916666666667" header="0.314583333333333" footer="0.314583333333333"/>
  <pageSetup paperSize="9" scale="75" orientation="portrait"/>
  <headerFooter alignWithMargins="0">
    <oddFooter>&amp;C&amp;16- &amp;P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5"/>
  <dimension ref="A1:B31"/>
  <sheetViews>
    <sheetView showZeros="0" view="pageBreakPreview" zoomScale="70" zoomScaleNormal="100" workbookViewId="0">
      <selection activeCell="B10" sqref="B10"/>
    </sheetView>
  </sheetViews>
  <sheetFormatPr defaultColWidth="9" defaultRowHeight="13.5" outlineLevelCol="1"/>
  <cols>
    <col min="1" max="1" width="79" customWidth="1"/>
    <col min="2" max="2" width="36.4416666666667" customWidth="1"/>
  </cols>
  <sheetData>
    <row r="1" ht="45" customHeight="1" spans="1:2">
      <c r="A1" s="422" t="s">
        <v>1165</v>
      </c>
      <c r="B1" s="422"/>
    </row>
    <row r="2" ht="20.1" customHeight="1" spans="1:2">
      <c r="A2" s="423"/>
      <c r="B2" s="424" t="s">
        <v>1</v>
      </c>
    </row>
    <row r="3" ht="45" customHeight="1" spans="1:2">
      <c r="A3" s="425" t="s">
        <v>1166</v>
      </c>
      <c r="B3" s="101" t="s">
        <v>5</v>
      </c>
    </row>
    <row r="4" ht="30" customHeight="1" spans="1:2">
      <c r="A4" s="426" t="s">
        <v>1167</v>
      </c>
      <c r="B4" s="427">
        <f>SUM(B5:B8)</f>
        <v>24662</v>
      </c>
    </row>
    <row r="5" ht="30" customHeight="1" spans="1:2">
      <c r="A5" s="428" t="s">
        <v>1168</v>
      </c>
      <c r="B5" s="429">
        <v>14947</v>
      </c>
    </row>
    <row r="6" ht="30" customHeight="1" spans="1:2">
      <c r="A6" s="428" t="s">
        <v>1169</v>
      </c>
      <c r="B6" s="429">
        <v>4798</v>
      </c>
    </row>
    <row r="7" ht="30" customHeight="1" spans="1:2">
      <c r="A7" s="428" t="s">
        <v>1170</v>
      </c>
      <c r="B7" s="429">
        <v>2503</v>
      </c>
    </row>
    <row r="8" ht="30" customHeight="1" spans="1:2">
      <c r="A8" s="428" t="s">
        <v>1171</v>
      </c>
      <c r="B8" s="429">
        <v>2414</v>
      </c>
    </row>
    <row r="9" ht="30" customHeight="1" spans="1:2">
      <c r="A9" s="426" t="s">
        <v>1172</v>
      </c>
      <c r="B9" s="427">
        <f>SUM(B10:B19)</f>
        <v>2657</v>
      </c>
    </row>
    <row r="10" ht="30" customHeight="1" spans="1:2">
      <c r="A10" s="428" t="s">
        <v>1173</v>
      </c>
      <c r="B10" s="429">
        <v>2113</v>
      </c>
    </row>
    <row r="11" ht="30" customHeight="1" spans="1:2">
      <c r="A11" s="428" t="s">
        <v>1174</v>
      </c>
      <c r="B11" s="429">
        <v>106</v>
      </c>
    </row>
    <row r="12" ht="30" customHeight="1" spans="1:2">
      <c r="A12" s="428" t="s">
        <v>1175</v>
      </c>
      <c r="B12" s="429">
        <v>182</v>
      </c>
    </row>
    <row r="13" ht="30" customHeight="1" spans="1:2">
      <c r="A13" s="428" t="s">
        <v>1176</v>
      </c>
      <c r="B13" s="429"/>
    </row>
    <row r="14" ht="30" customHeight="1" spans="1:2">
      <c r="A14" s="428" t="s">
        <v>1177</v>
      </c>
      <c r="B14" s="429">
        <v>2</v>
      </c>
    </row>
    <row r="15" ht="30" customHeight="1" spans="1:2">
      <c r="A15" s="428" t="s">
        <v>1178</v>
      </c>
      <c r="B15" s="429">
        <v>114</v>
      </c>
    </row>
    <row r="16" ht="30" customHeight="1" spans="1:2">
      <c r="A16" s="428" t="s">
        <v>1179</v>
      </c>
      <c r="B16" s="429"/>
    </row>
    <row r="17" ht="30" customHeight="1" spans="1:2">
      <c r="A17" s="428" t="s">
        <v>1180</v>
      </c>
      <c r="B17" s="429">
        <v>139</v>
      </c>
    </row>
    <row r="18" ht="30" customHeight="1" spans="1:2">
      <c r="A18" s="428" t="s">
        <v>1181</v>
      </c>
      <c r="B18" s="429"/>
    </row>
    <row r="19" ht="30" customHeight="1" spans="1:2">
      <c r="A19" s="428" t="s">
        <v>1182</v>
      </c>
      <c r="B19" s="429">
        <v>1</v>
      </c>
    </row>
    <row r="20" ht="30" customHeight="1" spans="1:2">
      <c r="A20" s="426" t="s">
        <v>1183</v>
      </c>
      <c r="B20" s="427"/>
    </row>
    <row r="21" ht="30" customHeight="1" spans="1:2">
      <c r="A21" s="428" t="s">
        <v>1184</v>
      </c>
      <c r="B21" s="429"/>
    </row>
    <row r="22" ht="30" customHeight="1" spans="1:2">
      <c r="A22" s="426" t="s">
        <v>1185</v>
      </c>
      <c r="B22" s="427">
        <f>SUM(B23:B24)</f>
        <v>64038</v>
      </c>
    </row>
    <row r="23" ht="30" customHeight="1" spans="1:2">
      <c r="A23" s="428" t="s">
        <v>1186</v>
      </c>
      <c r="B23" s="429">
        <v>62435</v>
      </c>
    </row>
    <row r="24" ht="30" customHeight="1" spans="1:2">
      <c r="A24" s="428" t="s">
        <v>1187</v>
      </c>
      <c r="B24" s="429">
        <v>1603</v>
      </c>
    </row>
    <row r="25" ht="30" customHeight="1" spans="1:2">
      <c r="A25" s="426" t="s">
        <v>1188</v>
      </c>
      <c r="B25" s="427">
        <f>SUM(B26)</f>
        <v>0</v>
      </c>
    </row>
    <row r="26" ht="30" customHeight="1" spans="1:2">
      <c r="A26" s="428" t="s">
        <v>1189</v>
      </c>
      <c r="B26" s="429"/>
    </row>
    <row r="27" ht="30" customHeight="1" spans="1:2">
      <c r="A27" s="426" t="s">
        <v>1190</v>
      </c>
      <c r="B27" s="427">
        <f>SUM(B28:B30)</f>
        <v>3556</v>
      </c>
    </row>
    <row r="28" ht="30" customHeight="1" spans="1:2">
      <c r="A28" s="428" t="s">
        <v>1191</v>
      </c>
      <c r="B28" s="429">
        <v>29</v>
      </c>
    </row>
    <row r="29" ht="30" customHeight="1" spans="1:2">
      <c r="A29" s="428" t="s">
        <v>1192</v>
      </c>
      <c r="B29" s="429">
        <v>3527</v>
      </c>
    </row>
    <row r="30" ht="30" customHeight="1" spans="1:2">
      <c r="A30" s="428" t="s">
        <v>1193</v>
      </c>
      <c r="B30" s="430"/>
    </row>
    <row r="31" ht="30" customHeight="1" spans="1:2">
      <c r="A31" s="431" t="s">
        <v>1194</v>
      </c>
      <c r="B31" s="432">
        <f>SUM(B27,B25,B22,B20,B9,B4)</f>
        <v>94913</v>
      </c>
    </row>
  </sheetData>
  <autoFilter ref="A3:B31">
    <extLst/>
  </autoFilter>
  <mergeCells count="1">
    <mergeCell ref="A1:B1"/>
  </mergeCells>
  <printOptions horizontalCentered="1"/>
  <pageMargins left="0.472222222222222" right="0.393055555555556" top="0.747916666666667" bottom="0.747916666666667" header="0.314583333333333" footer="0.314583333333333"/>
  <pageSetup paperSize="9" scale="75" orientation="portrait"/>
  <headerFooter alignWithMargins="0">
    <oddFooter>&amp;C&amp;16- &amp;P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tabColor rgb="FF00B0F0"/>
  </sheetPr>
  <dimension ref="A1:F43"/>
  <sheetViews>
    <sheetView showGridLines="0" showZeros="0" view="pageBreakPreview" zoomScale="85" zoomScaleNormal="100" workbookViewId="0">
      <selection activeCell="I20" sqref="I20"/>
    </sheetView>
  </sheetViews>
  <sheetFormatPr defaultColWidth="9" defaultRowHeight="13.5" outlineLevelCol="5"/>
  <cols>
    <col min="1" max="1" width="69.6666666666667" style="265" customWidth="1"/>
    <col min="2" max="2" width="45.625" customWidth="1"/>
    <col min="3" max="4" width="12.875" hidden="1" customWidth="1"/>
    <col min="5" max="5" width="0.25" customWidth="1"/>
    <col min="6" max="6" width="5.88333333333333" hidden="1" customWidth="1"/>
    <col min="8" max="12" width="14.375" customWidth="1"/>
    <col min="13" max="13" width="10.375"/>
  </cols>
  <sheetData>
    <row r="1" s="264" customFormat="1" ht="45" customHeight="1" spans="1:5">
      <c r="A1" s="405" t="s">
        <v>1195</v>
      </c>
      <c r="B1" s="405"/>
      <c r="C1" s="405"/>
      <c r="D1" s="405"/>
      <c r="E1" s="405"/>
    </row>
    <row r="2" ht="20.1" customHeight="1" spans="1:5">
      <c r="A2" s="268"/>
      <c r="B2" s="396" t="s">
        <v>1</v>
      </c>
      <c r="C2" s="396"/>
      <c r="D2" s="406"/>
      <c r="E2" s="406" t="s">
        <v>1</v>
      </c>
    </row>
    <row r="3" ht="45" customHeight="1" spans="1:6">
      <c r="A3" s="169" t="s">
        <v>1196</v>
      </c>
      <c r="B3" s="101" t="s">
        <v>5</v>
      </c>
      <c r="C3" s="407"/>
      <c r="D3" s="407" t="s">
        <v>1197</v>
      </c>
      <c r="E3" s="101" t="s">
        <v>1198</v>
      </c>
      <c r="F3" s="408" t="s">
        <v>7</v>
      </c>
    </row>
    <row r="4" ht="36" customHeight="1" spans="1:6">
      <c r="A4" s="409" t="s">
        <v>1199</v>
      </c>
      <c r="B4" s="410"/>
      <c r="C4" s="411"/>
      <c r="D4" s="412">
        <f>SUM(D5:D5)</f>
        <v>0</v>
      </c>
      <c r="E4" s="413">
        <f>SUM(E5:E5)</f>
        <v>0</v>
      </c>
      <c r="F4" s="277" t="str">
        <f t="shared" ref="F4:F9" si="0">IF(A4&lt;&gt;"",IF(SUM(B4:E4)&lt;&gt;0,"是","否"),"是")</f>
        <v>否</v>
      </c>
    </row>
    <row r="5" ht="36" customHeight="1" spans="1:6">
      <c r="A5" s="414" t="s">
        <v>1200</v>
      </c>
      <c r="B5" s="415"/>
      <c r="C5" s="416">
        <v>9</v>
      </c>
      <c r="D5" s="417"/>
      <c r="E5" s="418"/>
      <c r="F5" s="277" t="str">
        <f t="shared" si="0"/>
        <v>是</v>
      </c>
    </row>
    <row r="6" ht="36" customHeight="1" spans="1:6">
      <c r="A6" s="409" t="s">
        <v>1201</v>
      </c>
      <c r="B6" s="415"/>
      <c r="C6" s="416">
        <v>32</v>
      </c>
      <c r="D6" s="417">
        <v>64164</v>
      </c>
      <c r="E6" s="418"/>
      <c r="F6" s="277" t="str">
        <f t="shared" si="0"/>
        <v>是</v>
      </c>
    </row>
    <row r="7" ht="36" customHeight="1" spans="1:6">
      <c r="A7" s="414" t="s">
        <v>1200</v>
      </c>
      <c r="B7" s="415"/>
      <c r="C7" s="416">
        <v>76</v>
      </c>
      <c r="D7" s="417"/>
      <c r="E7" s="418"/>
      <c r="F7" s="277" t="str">
        <f t="shared" si="0"/>
        <v>是</v>
      </c>
    </row>
    <row r="8" ht="36" customHeight="1" spans="1:6">
      <c r="A8" s="409" t="s">
        <v>1202</v>
      </c>
      <c r="B8" s="415"/>
      <c r="C8" s="416">
        <v>300</v>
      </c>
      <c r="D8" s="417"/>
      <c r="E8" s="418"/>
      <c r="F8" s="277" t="str">
        <f t="shared" si="0"/>
        <v>是</v>
      </c>
    </row>
    <row r="9" ht="36" customHeight="1" spans="1:6">
      <c r="A9" s="414" t="s">
        <v>1200</v>
      </c>
      <c r="B9" s="415"/>
      <c r="C9" s="416">
        <v>6</v>
      </c>
      <c r="D9" s="417"/>
      <c r="E9" s="418"/>
      <c r="F9" s="277" t="str">
        <f t="shared" si="0"/>
        <v>是</v>
      </c>
    </row>
    <row r="10" ht="36" customHeight="1" spans="1:6">
      <c r="A10" s="409" t="s">
        <v>1203</v>
      </c>
      <c r="B10" s="415"/>
      <c r="C10" s="416"/>
      <c r="D10" s="417"/>
      <c r="E10" s="418"/>
      <c r="F10" s="277"/>
    </row>
    <row r="11" ht="36" customHeight="1" spans="1:6">
      <c r="A11" s="414" t="s">
        <v>1200</v>
      </c>
      <c r="B11" s="415"/>
      <c r="C11" s="416"/>
      <c r="D11" s="417"/>
      <c r="E11" s="418"/>
      <c r="F11" s="277"/>
    </row>
    <row r="12" ht="36" customHeight="1" spans="1:6">
      <c r="A12" s="409" t="s">
        <v>1204</v>
      </c>
      <c r="B12" s="415"/>
      <c r="C12" s="416"/>
      <c r="D12" s="417"/>
      <c r="E12" s="418"/>
      <c r="F12" s="277"/>
    </row>
    <row r="13" ht="36" customHeight="1" spans="1:6">
      <c r="A13" s="414" t="s">
        <v>1200</v>
      </c>
      <c r="B13" s="415"/>
      <c r="C13" s="416"/>
      <c r="D13" s="417"/>
      <c r="E13" s="418"/>
      <c r="F13" s="277"/>
    </row>
    <row r="14" ht="36" customHeight="1" spans="1:6">
      <c r="A14" s="409" t="s">
        <v>1205</v>
      </c>
      <c r="B14" s="415"/>
      <c r="C14" s="416"/>
      <c r="D14" s="417"/>
      <c r="E14" s="418"/>
      <c r="F14" s="277"/>
    </row>
    <row r="15" ht="36" customHeight="1" spans="1:6">
      <c r="A15" s="414" t="s">
        <v>1200</v>
      </c>
      <c r="B15" s="415"/>
      <c r="C15" s="416"/>
      <c r="D15" s="417"/>
      <c r="E15" s="418"/>
      <c r="F15" s="277"/>
    </row>
    <row r="16" ht="36" customHeight="1" spans="1:6">
      <c r="A16" s="409" t="s">
        <v>1206</v>
      </c>
      <c r="B16" s="415"/>
      <c r="C16" s="416"/>
      <c r="D16" s="417"/>
      <c r="E16" s="418"/>
      <c r="F16" s="277"/>
    </row>
    <row r="17" ht="36" customHeight="1" spans="1:6">
      <c r="A17" s="414" t="s">
        <v>1200</v>
      </c>
      <c r="B17" s="415"/>
      <c r="C17" s="416"/>
      <c r="D17" s="417"/>
      <c r="E17" s="418"/>
      <c r="F17" s="277"/>
    </row>
    <row r="18" ht="36" customHeight="1" spans="1:6">
      <c r="A18" s="409" t="s">
        <v>1207</v>
      </c>
      <c r="B18" s="415"/>
      <c r="C18" s="416"/>
      <c r="D18" s="417"/>
      <c r="E18" s="418"/>
      <c r="F18" s="277"/>
    </row>
    <row r="19" ht="36" customHeight="1" spans="1:6">
      <c r="A19" s="414" t="s">
        <v>1200</v>
      </c>
      <c r="B19" s="415"/>
      <c r="C19" s="416"/>
      <c r="D19" s="417"/>
      <c r="E19" s="418"/>
      <c r="F19" s="277"/>
    </row>
    <row r="20" ht="36" customHeight="1" spans="1:6">
      <c r="A20" s="409" t="s">
        <v>1208</v>
      </c>
      <c r="B20" s="415"/>
      <c r="C20" s="416"/>
      <c r="D20" s="417"/>
      <c r="E20" s="418"/>
      <c r="F20" s="277"/>
    </row>
    <row r="21" ht="36" customHeight="1" spans="1:6">
      <c r="A21" s="414" t="s">
        <v>1200</v>
      </c>
      <c r="B21" s="415"/>
      <c r="C21" s="416"/>
      <c r="D21" s="417"/>
      <c r="E21" s="418"/>
      <c r="F21" s="277"/>
    </row>
    <row r="22" ht="36" customHeight="1" spans="1:6">
      <c r="A22" s="409" t="s">
        <v>1209</v>
      </c>
      <c r="B22" s="415"/>
      <c r="C22" s="416"/>
      <c r="D22" s="417"/>
      <c r="E22" s="418"/>
      <c r="F22" s="277"/>
    </row>
    <row r="23" ht="36" customHeight="1" spans="1:6">
      <c r="A23" s="414" t="s">
        <v>1200</v>
      </c>
      <c r="B23" s="415"/>
      <c r="C23" s="416"/>
      <c r="D23" s="417"/>
      <c r="E23" s="418"/>
      <c r="F23" s="277"/>
    </row>
    <row r="24" ht="36" customHeight="1" spans="1:6">
      <c r="A24" s="409" t="s">
        <v>1210</v>
      </c>
      <c r="B24" s="415"/>
      <c r="C24" s="416"/>
      <c r="D24" s="417"/>
      <c r="E24" s="418"/>
      <c r="F24" s="277"/>
    </row>
    <row r="25" ht="36" customHeight="1" spans="1:6">
      <c r="A25" s="414" t="s">
        <v>1200</v>
      </c>
      <c r="B25" s="415"/>
      <c r="C25" s="416"/>
      <c r="D25" s="417"/>
      <c r="E25" s="418"/>
      <c r="F25" s="277"/>
    </row>
    <row r="26" ht="36" customHeight="1" spans="1:6">
      <c r="A26" s="409" t="s">
        <v>1211</v>
      </c>
      <c r="B26" s="415"/>
      <c r="C26" s="416"/>
      <c r="D26" s="417"/>
      <c r="E26" s="418"/>
      <c r="F26" s="277"/>
    </row>
    <row r="27" ht="36" customHeight="1" spans="1:6">
      <c r="A27" s="414" t="s">
        <v>1200</v>
      </c>
      <c r="B27" s="415"/>
      <c r="C27" s="416"/>
      <c r="D27" s="417"/>
      <c r="E27" s="418"/>
      <c r="F27" s="277"/>
    </row>
    <row r="28" ht="36" customHeight="1" spans="1:6">
      <c r="A28" s="409" t="s">
        <v>1212</v>
      </c>
      <c r="B28" s="415"/>
      <c r="C28" s="416"/>
      <c r="D28" s="417"/>
      <c r="E28" s="418"/>
      <c r="F28" s="277"/>
    </row>
    <row r="29" ht="36" customHeight="1" spans="1:6">
      <c r="A29" s="414" t="s">
        <v>1200</v>
      </c>
      <c r="B29" s="415"/>
      <c r="C29" s="416"/>
      <c r="D29" s="417"/>
      <c r="E29" s="418"/>
      <c r="F29" s="277"/>
    </row>
    <row r="30" ht="36" customHeight="1" spans="1:6">
      <c r="A30" s="409" t="s">
        <v>1213</v>
      </c>
      <c r="B30" s="415"/>
      <c r="C30" s="416"/>
      <c r="D30" s="417"/>
      <c r="E30" s="418"/>
      <c r="F30" s="277"/>
    </row>
    <row r="31" ht="36" customHeight="1" spans="1:6">
      <c r="A31" s="414" t="s">
        <v>1200</v>
      </c>
      <c r="B31" s="415"/>
      <c r="C31" s="416"/>
      <c r="D31" s="417"/>
      <c r="E31" s="418"/>
      <c r="F31" s="277"/>
    </row>
    <row r="32" ht="36" customHeight="1" spans="1:6">
      <c r="A32" s="409" t="s">
        <v>1214</v>
      </c>
      <c r="B32" s="415"/>
      <c r="C32" s="416"/>
      <c r="D32" s="417"/>
      <c r="E32" s="418"/>
      <c r="F32" s="277"/>
    </row>
    <row r="33" ht="36" customHeight="1" spans="1:6">
      <c r="A33" s="414" t="s">
        <v>1200</v>
      </c>
      <c r="B33" s="415"/>
      <c r="C33" s="416"/>
      <c r="D33" s="417"/>
      <c r="E33" s="418"/>
      <c r="F33" s="277"/>
    </row>
    <row r="34" ht="36" customHeight="1" spans="1:6">
      <c r="A34" s="409" t="s">
        <v>1215</v>
      </c>
      <c r="B34" s="415"/>
      <c r="C34" s="416"/>
      <c r="D34" s="417"/>
      <c r="E34" s="418"/>
      <c r="F34" s="277"/>
    </row>
    <row r="35" ht="36" customHeight="1" spans="1:6">
      <c r="A35" s="414" t="s">
        <v>1200</v>
      </c>
      <c r="B35" s="415"/>
      <c r="C35" s="416">
        <v>61</v>
      </c>
      <c r="D35" s="417"/>
      <c r="E35" s="418"/>
      <c r="F35" s="277" t="str">
        <f t="shared" ref="F35:F42" si="1">IF(A35&lt;&gt;"",IF(SUM(B35:E35)&lt;&gt;0,"是","否"),"是")</f>
        <v>是</v>
      </c>
    </row>
    <row r="36" ht="36" customHeight="1" spans="1:6">
      <c r="A36" s="409" t="s">
        <v>1216</v>
      </c>
      <c r="B36" s="415"/>
      <c r="C36" s="416">
        <v>300</v>
      </c>
      <c r="D36" s="417"/>
      <c r="E36" s="418"/>
      <c r="F36" s="277" t="str">
        <f t="shared" si="1"/>
        <v>是</v>
      </c>
    </row>
    <row r="37" ht="36" customHeight="1" spans="1:6">
      <c r="A37" s="414" t="s">
        <v>1200</v>
      </c>
      <c r="B37" s="415"/>
      <c r="C37" s="416">
        <v>300</v>
      </c>
      <c r="D37" s="417">
        <v>2293</v>
      </c>
      <c r="E37" s="418"/>
      <c r="F37" s="277" t="str">
        <f t="shared" si="1"/>
        <v>是</v>
      </c>
    </row>
    <row r="38" ht="36" customHeight="1" spans="1:6">
      <c r="A38" s="409" t="s">
        <v>1217</v>
      </c>
      <c r="B38" s="415"/>
      <c r="C38" s="416">
        <v>280</v>
      </c>
      <c r="D38" s="417"/>
      <c r="E38" s="418"/>
      <c r="F38" s="277" t="str">
        <f t="shared" si="1"/>
        <v>是</v>
      </c>
    </row>
    <row r="39" ht="36" customHeight="1" spans="1:6">
      <c r="A39" s="414" t="s">
        <v>1200</v>
      </c>
      <c r="B39" s="415"/>
      <c r="C39" s="416">
        <v>9</v>
      </c>
      <c r="D39" s="417"/>
      <c r="E39" s="418"/>
      <c r="F39" s="277" t="str">
        <f t="shared" si="1"/>
        <v>是</v>
      </c>
    </row>
    <row r="40" ht="36" customHeight="1" spans="1:6">
      <c r="A40" s="409" t="s">
        <v>1218</v>
      </c>
      <c r="B40" s="415"/>
      <c r="C40" s="416">
        <v>430</v>
      </c>
      <c r="D40" s="417"/>
      <c r="E40" s="418"/>
      <c r="F40" s="277" t="str">
        <f t="shared" si="1"/>
        <v>是</v>
      </c>
    </row>
    <row r="41" ht="36" customHeight="1" spans="1:6">
      <c r="A41" s="414" t="s">
        <v>1200</v>
      </c>
      <c r="B41" s="415">
        <f>C41</f>
        <v>0</v>
      </c>
      <c r="C41" s="411"/>
      <c r="D41" s="417"/>
      <c r="E41" s="418"/>
      <c r="F41" s="277" t="str">
        <f t="shared" si="1"/>
        <v>否</v>
      </c>
    </row>
    <row r="42" ht="36" customHeight="1" spans="1:6">
      <c r="A42" s="419" t="s">
        <v>1219</v>
      </c>
      <c r="B42" s="104"/>
      <c r="C42" s="420"/>
      <c r="F42" s="277" t="str">
        <f t="shared" si="1"/>
        <v>否</v>
      </c>
    </row>
    <row r="43" ht="30" customHeight="1" spans="1:2">
      <c r="A43" s="421" t="s">
        <v>1220</v>
      </c>
      <c r="B43" s="421"/>
    </row>
  </sheetData>
  <mergeCells count="2">
    <mergeCell ref="A1:E1"/>
    <mergeCell ref="A43:B43"/>
  </mergeCells>
  <conditionalFormatting sqref="F4:F42">
    <cfRule type="cellIs" dxfId="2" priority="3" stopIfTrue="1" operator="lessThan">
      <formula>0</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tabColor rgb="FF00B0F0"/>
  </sheetPr>
  <dimension ref="A1:D14"/>
  <sheetViews>
    <sheetView showGridLines="0" showZeros="0" view="pageBreakPreview" zoomScaleNormal="85" workbookViewId="0">
      <selection activeCell="A12" sqref="A12"/>
    </sheetView>
  </sheetViews>
  <sheetFormatPr defaultColWidth="9" defaultRowHeight="14.25" outlineLevelCol="3"/>
  <cols>
    <col min="1" max="1" width="43.6666666666667" style="155" customWidth="1"/>
    <col min="2" max="2" width="20.6666666666667" style="157" customWidth="1"/>
    <col min="3" max="3" width="20.6666666666667" style="155" customWidth="1"/>
    <col min="4" max="4" width="20" style="334" customWidth="1"/>
    <col min="5" max="5" width="12.6666666666667" style="155"/>
    <col min="6" max="16377" width="9" style="155"/>
    <col min="16378" max="16379" width="35.6666666666667" style="155"/>
    <col min="16380" max="16384" width="9" style="155"/>
  </cols>
  <sheetData>
    <row r="1" ht="45" customHeight="1" spans="1:4">
      <c r="A1" s="160" t="s">
        <v>1221</v>
      </c>
      <c r="B1" s="160"/>
      <c r="C1" s="160"/>
      <c r="D1" s="160"/>
    </row>
    <row r="2" ht="20.1" customHeight="1" spans="1:4">
      <c r="A2" s="161"/>
      <c r="B2" s="161"/>
      <c r="C2" s="395"/>
      <c r="D2" s="396" t="s">
        <v>1</v>
      </c>
    </row>
    <row r="3" s="156" customFormat="1" ht="45" customHeight="1" spans="1:4">
      <c r="A3" s="163" t="s">
        <v>1222</v>
      </c>
      <c r="B3" s="163" t="s">
        <v>1219</v>
      </c>
      <c r="C3" s="397" t="s">
        <v>1223</v>
      </c>
      <c r="D3" s="397" t="s">
        <v>1224</v>
      </c>
    </row>
    <row r="4" ht="36" customHeight="1" spans="1:4">
      <c r="A4" s="398" t="s">
        <v>1225</v>
      </c>
      <c r="B4" s="399">
        <f>C4+D4</f>
        <v>0</v>
      </c>
      <c r="C4" s="189">
        <f>SUM(C5:C9)</f>
        <v>0</v>
      </c>
      <c r="D4" s="189">
        <f>SUM(D5:D9)</f>
        <v>0</v>
      </c>
    </row>
    <row r="5" ht="36" customHeight="1" spans="1:4">
      <c r="A5" s="400" t="s">
        <v>1226</v>
      </c>
      <c r="B5" s="165">
        <f t="shared" ref="B5:B10" si="0">C5+D5</f>
        <v>0</v>
      </c>
      <c r="C5" s="165"/>
      <c r="D5" s="187"/>
    </row>
    <row r="6" ht="36" customHeight="1" spans="1:4">
      <c r="A6" s="400" t="s">
        <v>1227</v>
      </c>
      <c r="B6" s="165">
        <f t="shared" si="0"/>
        <v>0</v>
      </c>
      <c r="C6" s="165"/>
      <c r="D6" s="187"/>
    </row>
    <row r="7" ht="36" customHeight="1" spans="1:4">
      <c r="A7" s="400" t="s">
        <v>1228</v>
      </c>
      <c r="B7" s="165">
        <f t="shared" si="0"/>
        <v>0</v>
      </c>
      <c r="C7" s="165"/>
      <c r="D7" s="187"/>
    </row>
    <row r="8" ht="36" customHeight="1" spans="1:4">
      <c r="A8" s="400" t="s">
        <v>1229</v>
      </c>
      <c r="B8" s="165">
        <f t="shared" si="0"/>
        <v>0</v>
      </c>
      <c r="C8" s="165"/>
      <c r="D8" s="187"/>
    </row>
    <row r="9" ht="36" customHeight="1" spans="1:4">
      <c r="A9" s="400" t="s">
        <v>1230</v>
      </c>
      <c r="B9" s="165">
        <f t="shared" si="0"/>
        <v>0</v>
      </c>
      <c r="C9" s="165"/>
      <c r="D9" s="187"/>
    </row>
    <row r="10" ht="36" customHeight="1" spans="1:4">
      <c r="A10" s="398" t="s">
        <v>1231</v>
      </c>
      <c r="B10" s="399">
        <f t="shared" si="0"/>
        <v>0</v>
      </c>
      <c r="C10" s="399"/>
      <c r="D10" s="399"/>
    </row>
    <row r="11" ht="25" customHeight="1" spans="1:4">
      <c r="A11" s="155" t="s">
        <v>1232</v>
      </c>
      <c r="B11" s="401"/>
      <c r="C11" s="402"/>
      <c r="D11" s="403"/>
    </row>
    <row r="12" spans="3:3">
      <c r="C12" s="404"/>
    </row>
    <row r="13" spans="3:3">
      <c r="C13" s="404"/>
    </row>
    <row r="14" spans="3:3">
      <c r="C14" s="404"/>
    </row>
  </sheetData>
  <mergeCells count="1">
    <mergeCell ref="A1:D1"/>
  </mergeCells>
  <conditionalFormatting sqref="D1">
    <cfRule type="cellIs" dxfId="0" priority="3" stopIfTrue="1" operator="greaterThanOrEqual">
      <formula>10</formula>
    </cfRule>
    <cfRule type="cellIs" dxfId="0" priority="4" stopIfTrue="1" operator="lessThanOrEqual">
      <formula>-1</formula>
    </cfRule>
  </conditionalFormatting>
  <conditionalFormatting sqref="B3:C3">
    <cfRule type="cellIs" dxfId="0" priority="2" stopIfTrue="1" operator="lessThanOrEqual">
      <formula>-1</formula>
    </cfRule>
  </conditionalFormatting>
  <conditionalFormatting sqref="B4:B10 C5:C9">
    <cfRule type="cellIs" dxfId="0"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E11"/>
  <sheetViews>
    <sheetView workbookViewId="0">
      <selection activeCell="E9" sqref="E9"/>
    </sheetView>
  </sheetViews>
  <sheetFormatPr defaultColWidth="9" defaultRowHeight="13.5" outlineLevelCol="4"/>
  <cols>
    <col min="1" max="1" width="37.775" style="360" customWidth="1"/>
    <col min="2" max="2" width="22" style="360" customWidth="1"/>
    <col min="3" max="4" width="23.8833333333333" style="360" customWidth="1"/>
    <col min="5" max="5" width="24.4416666666667" style="360" customWidth="1"/>
    <col min="6" max="248" width="9" style="360"/>
    <col min="249" max="16384" width="9" style="1"/>
  </cols>
  <sheetData>
    <row r="1" s="360" customFormat="1" ht="40.5" customHeight="1" spans="1:5">
      <c r="A1" s="362" t="s">
        <v>1233</v>
      </c>
      <c r="B1" s="362"/>
      <c r="C1" s="362"/>
      <c r="D1" s="362"/>
      <c r="E1" s="362"/>
    </row>
    <row r="2" s="360" customFormat="1" ht="16.95" customHeight="1" spans="1:5">
      <c r="A2" s="380"/>
      <c r="B2" s="380"/>
      <c r="C2" s="380"/>
      <c r="D2" s="381"/>
      <c r="E2" s="382" t="s">
        <v>1</v>
      </c>
    </row>
    <row r="3" s="1" customFormat="1" ht="24.9" customHeight="1" spans="1:5">
      <c r="A3" s="383" t="s">
        <v>3</v>
      </c>
      <c r="B3" s="383" t="s">
        <v>128</v>
      </c>
      <c r="C3" s="383" t="s">
        <v>5</v>
      </c>
      <c r="D3" s="384" t="s">
        <v>1234</v>
      </c>
      <c r="E3" s="385"/>
    </row>
    <row r="4" s="1" customFormat="1" ht="24.9" customHeight="1" spans="1:5">
      <c r="A4" s="386"/>
      <c r="B4" s="386"/>
      <c r="C4" s="386"/>
      <c r="D4" s="163" t="s">
        <v>1235</v>
      </c>
      <c r="E4" s="163" t="s">
        <v>1236</v>
      </c>
    </row>
    <row r="5" s="360" customFormat="1" ht="34.95" customHeight="1" spans="1:5">
      <c r="A5" s="387" t="s">
        <v>1219</v>
      </c>
      <c r="B5" s="388">
        <v>453.3</v>
      </c>
      <c r="C5" s="388">
        <v>446.18</v>
      </c>
      <c r="D5" s="389">
        <f t="shared" ref="D5:D10" si="0">C5-B5</f>
        <v>-7.12</v>
      </c>
      <c r="E5" s="390">
        <f t="shared" ref="E5:E10" si="1">(C5-B5)/B5</f>
        <v>-0.0157</v>
      </c>
    </row>
    <row r="6" s="360" customFormat="1" ht="34.95" customHeight="1" spans="1:5">
      <c r="A6" s="151" t="s">
        <v>1237</v>
      </c>
      <c r="B6" s="388">
        <v>0</v>
      </c>
      <c r="C6" s="388">
        <v>0</v>
      </c>
      <c r="D6" s="389">
        <f t="shared" si="0"/>
        <v>0</v>
      </c>
      <c r="E6" s="390">
        <v>0</v>
      </c>
    </row>
    <row r="7" s="360" customFormat="1" ht="34.95" customHeight="1" spans="1:5">
      <c r="A7" s="151" t="s">
        <v>1238</v>
      </c>
      <c r="B7" s="388">
        <v>195.6</v>
      </c>
      <c r="C7" s="388">
        <v>194.48</v>
      </c>
      <c r="D7" s="389">
        <f t="shared" si="0"/>
        <v>-1.12</v>
      </c>
      <c r="E7" s="390">
        <f t="shared" si="1"/>
        <v>-0.0057</v>
      </c>
    </row>
    <row r="8" s="360" customFormat="1" ht="34.95" customHeight="1" spans="1:5">
      <c r="A8" s="151" t="s">
        <v>1239</v>
      </c>
      <c r="B8" s="388">
        <v>257.7</v>
      </c>
      <c r="C8" s="388">
        <v>251.7</v>
      </c>
      <c r="D8" s="389">
        <f t="shared" si="0"/>
        <v>-6</v>
      </c>
      <c r="E8" s="390">
        <f t="shared" si="1"/>
        <v>-0.0233</v>
      </c>
    </row>
    <row r="9" s="360" customFormat="1" ht="34.95" customHeight="1" spans="1:5">
      <c r="A9" s="153" t="s">
        <v>1240</v>
      </c>
      <c r="B9" s="391">
        <v>60</v>
      </c>
      <c r="C9" s="391">
        <v>60</v>
      </c>
      <c r="D9" s="392">
        <f t="shared" si="0"/>
        <v>0</v>
      </c>
      <c r="E9" s="393">
        <f t="shared" si="1"/>
        <v>0</v>
      </c>
    </row>
    <row r="10" s="360" customFormat="1" ht="34.95" customHeight="1" spans="1:5">
      <c r="A10" s="153" t="s">
        <v>1241</v>
      </c>
      <c r="B10" s="391">
        <v>197.7</v>
      </c>
      <c r="C10" s="391">
        <v>191.7</v>
      </c>
      <c r="D10" s="392">
        <f t="shared" si="0"/>
        <v>-6</v>
      </c>
      <c r="E10" s="393">
        <f t="shared" si="1"/>
        <v>-0.0303</v>
      </c>
    </row>
    <row r="11" s="360" customFormat="1" ht="167" customHeight="1" spans="1:5">
      <c r="A11" s="394" t="s">
        <v>1242</v>
      </c>
      <c r="B11" s="394"/>
      <c r="C11" s="394"/>
      <c r="D11" s="394"/>
      <c r="E11" s="394"/>
    </row>
  </sheetData>
  <mergeCells count="6">
    <mergeCell ref="A1:E1"/>
    <mergeCell ref="D3:E3"/>
    <mergeCell ref="A11:E11"/>
    <mergeCell ref="A3:A4"/>
    <mergeCell ref="B3:B4"/>
    <mergeCell ref="C3:C4"/>
  </mergeCells>
  <printOptions horizontalCentered="1"/>
  <pageMargins left="0.708333333333333" right="0.708333333333333" top="0.751388888888889" bottom="0.751388888888889" header="0.306944444444444" footer="0.306944444444444"/>
  <pageSetup paperSize="9" orientation="landscape"/>
  <headerFooter>
    <oddFooter>&amp;C&amp;16- &amp;P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tabColor rgb="FF00B0F0"/>
  </sheetPr>
  <dimension ref="A1:F50"/>
  <sheetViews>
    <sheetView showGridLines="0" showZeros="0" tabSelected="1" view="pageBreakPreview" zoomScale="70" zoomScaleNormal="115" topLeftCell="B1" workbookViewId="0">
      <selection activeCell="D16" sqref="D16"/>
    </sheetView>
  </sheetViews>
  <sheetFormatPr defaultColWidth="9" defaultRowHeight="14.25" outlineLevelCol="5"/>
  <cols>
    <col min="1" max="1" width="13.2166666666667" style="155" hidden="1" customWidth="1"/>
    <col min="2" max="2" width="53.3333333333333" style="155" customWidth="1"/>
    <col min="3" max="4" width="16.3333333333333" style="155" customWidth="1"/>
    <col min="5" max="5" width="18.3333333333333" style="334" customWidth="1"/>
    <col min="6" max="6" width="3.21666666666667" style="155" hidden="1" customWidth="1"/>
    <col min="7" max="16357" width="9" style="155"/>
    <col min="16358" max="16358" width="45.6666666666667" style="155"/>
    <col min="16359" max="16384" width="9" style="155"/>
  </cols>
  <sheetData>
    <row r="1" s="360" customFormat="1" ht="40.5" customHeight="1" spans="1:5">
      <c r="A1" s="362" t="s">
        <v>1243</v>
      </c>
      <c r="B1" s="362"/>
      <c r="C1" s="362"/>
      <c r="D1" s="362"/>
      <c r="E1" s="362"/>
    </row>
    <row r="2" s="332" customFormat="1" ht="20.1" customHeight="1" spans="1:6">
      <c r="A2" s="335"/>
      <c r="B2" s="336"/>
      <c r="C2" s="337"/>
      <c r="D2" s="336"/>
      <c r="E2" s="338" t="s">
        <v>1</v>
      </c>
      <c r="F2" s="335"/>
    </row>
    <row r="3" s="333" customFormat="1" ht="45" customHeight="1" spans="1:6">
      <c r="A3" s="339" t="s">
        <v>2</v>
      </c>
      <c r="B3" s="340" t="s">
        <v>3</v>
      </c>
      <c r="C3" s="175" t="s">
        <v>4</v>
      </c>
      <c r="D3" s="175" t="s">
        <v>5</v>
      </c>
      <c r="E3" s="175" t="s">
        <v>6</v>
      </c>
      <c r="F3" s="341" t="s">
        <v>7</v>
      </c>
    </row>
    <row r="4" s="333" customFormat="1" ht="36" customHeight="1" spans="1:6">
      <c r="A4" s="306" t="s">
        <v>1244</v>
      </c>
      <c r="B4" s="302" t="s">
        <v>1245</v>
      </c>
      <c r="C4" s="342">
        <v>0</v>
      </c>
      <c r="D4" s="342">
        <v>0</v>
      </c>
      <c r="E4" s="304" t="str">
        <f>IF(C4&gt;0,D4/C4-1,IF(C4&lt;0,-(D4/C4-1),""))</f>
        <v/>
      </c>
      <c r="F4" s="344" t="str">
        <f t="shared" ref="F4:F37" si="0">IF(LEN(A4)=7,"是",IF(B4&lt;&gt;"",IF(SUM(C4:D4)&lt;&gt;0,"是","否"),"是"))</f>
        <v>是</v>
      </c>
    </row>
    <row r="5" ht="36" customHeight="1" spans="1:6">
      <c r="A5" s="306" t="s">
        <v>1246</v>
      </c>
      <c r="B5" s="222" t="s">
        <v>1247</v>
      </c>
      <c r="C5" s="342">
        <v>0</v>
      </c>
      <c r="D5" s="342">
        <v>0</v>
      </c>
      <c r="E5" s="304" t="str">
        <f t="shared" ref="E5:E37" si="1">IF(C5&gt;0,D5/C5-1,IF(C5&lt;0,-(D5/C5-1),""))</f>
        <v/>
      </c>
      <c r="F5" s="344" t="str">
        <f t="shared" si="0"/>
        <v>是</v>
      </c>
    </row>
    <row r="6" ht="36" customHeight="1" spans="1:6">
      <c r="A6" s="306" t="s">
        <v>1248</v>
      </c>
      <c r="B6" s="222" t="s">
        <v>1249</v>
      </c>
      <c r="C6" s="342">
        <v>0</v>
      </c>
      <c r="D6" s="342">
        <v>0</v>
      </c>
      <c r="E6" s="304" t="str">
        <f t="shared" si="1"/>
        <v/>
      </c>
      <c r="F6" s="344" t="str">
        <f t="shared" si="0"/>
        <v>是</v>
      </c>
    </row>
    <row r="7" ht="36" customHeight="1" spans="1:6">
      <c r="A7" s="306" t="s">
        <v>1250</v>
      </c>
      <c r="B7" s="302" t="s">
        <v>1251</v>
      </c>
      <c r="C7" s="342">
        <v>0</v>
      </c>
      <c r="D7" s="342">
        <v>0</v>
      </c>
      <c r="E7" s="304" t="str">
        <f t="shared" si="1"/>
        <v/>
      </c>
      <c r="F7" s="344" t="str">
        <f t="shared" si="0"/>
        <v>是</v>
      </c>
    </row>
    <row r="8" ht="36" customHeight="1" spans="1:6">
      <c r="A8" s="306" t="s">
        <v>1252</v>
      </c>
      <c r="B8" s="302" t="s">
        <v>1253</v>
      </c>
      <c r="C8" s="342">
        <v>0</v>
      </c>
      <c r="D8" s="342"/>
      <c r="E8" s="304" t="str">
        <f t="shared" si="1"/>
        <v/>
      </c>
      <c r="F8" s="344" t="str">
        <f t="shared" si="0"/>
        <v>是</v>
      </c>
    </row>
    <row r="9" ht="36" customHeight="1" spans="1:6">
      <c r="A9" s="306" t="s">
        <v>1254</v>
      </c>
      <c r="B9" s="302" t="s">
        <v>1255</v>
      </c>
      <c r="C9" s="342">
        <v>0</v>
      </c>
      <c r="D9" s="342">
        <v>0</v>
      </c>
      <c r="E9" s="304" t="str">
        <f t="shared" si="1"/>
        <v/>
      </c>
      <c r="F9" s="344" t="str">
        <f t="shared" si="0"/>
        <v>是</v>
      </c>
    </row>
    <row r="10" ht="36" customHeight="1" spans="1:6">
      <c r="A10" s="306" t="s">
        <v>1256</v>
      </c>
      <c r="B10" s="302" t="s">
        <v>1257</v>
      </c>
      <c r="C10" s="342">
        <f>SUM(C11:C15)</f>
        <v>11068</v>
      </c>
      <c r="D10" s="342">
        <f>SUM(D11:D15)</f>
        <v>17378</v>
      </c>
      <c r="E10" s="304">
        <f t="shared" si="1"/>
        <v>0.57</v>
      </c>
      <c r="F10" s="344" t="str">
        <f t="shared" si="0"/>
        <v>是</v>
      </c>
    </row>
    <row r="11" ht="36" customHeight="1" spans="1:6">
      <c r="A11" s="306" t="s">
        <v>1258</v>
      </c>
      <c r="B11" s="310" t="s">
        <v>1259</v>
      </c>
      <c r="C11" s="346">
        <v>11736</v>
      </c>
      <c r="D11" s="346">
        <v>16957</v>
      </c>
      <c r="E11" s="309">
        <f t="shared" si="1"/>
        <v>0.445</v>
      </c>
      <c r="F11" s="344" t="str">
        <f t="shared" si="0"/>
        <v>是</v>
      </c>
    </row>
    <row r="12" ht="36" customHeight="1" spans="1:6">
      <c r="A12" s="306" t="s">
        <v>1260</v>
      </c>
      <c r="B12" s="310" t="s">
        <v>1261</v>
      </c>
      <c r="C12" s="346">
        <v>69</v>
      </c>
      <c r="D12" s="346"/>
      <c r="E12" s="309">
        <f t="shared" si="1"/>
        <v>-1</v>
      </c>
      <c r="F12" s="344" t="str">
        <f t="shared" si="0"/>
        <v>是</v>
      </c>
    </row>
    <row r="13" ht="36" customHeight="1" spans="1:6">
      <c r="A13" s="306" t="s">
        <v>1262</v>
      </c>
      <c r="B13" s="310" t="s">
        <v>1263</v>
      </c>
      <c r="C13" s="346">
        <v>41</v>
      </c>
      <c r="D13" s="346">
        <v>421</v>
      </c>
      <c r="E13" s="309">
        <f t="shared" si="1"/>
        <v>9.268</v>
      </c>
      <c r="F13" s="344" t="str">
        <f t="shared" si="0"/>
        <v>是</v>
      </c>
    </row>
    <row r="14" ht="36" customHeight="1" spans="1:6">
      <c r="A14" s="306" t="s">
        <v>1264</v>
      </c>
      <c r="B14" s="310" t="s">
        <v>1265</v>
      </c>
      <c r="C14" s="346">
        <v>-778</v>
      </c>
      <c r="D14" s="346"/>
      <c r="E14" s="309">
        <f t="shared" si="1"/>
        <v>1</v>
      </c>
      <c r="F14" s="344" t="str">
        <f t="shared" si="0"/>
        <v>是</v>
      </c>
    </row>
    <row r="15" ht="36" customHeight="1" spans="1:6">
      <c r="A15" s="306" t="s">
        <v>1266</v>
      </c>
      <c r="B15" s="310" t="s">
        <v>1267</v>
      </c>
      <c r="C15" s="346"/>
      <c r="D15" s="346"/>
      <c r="E15" s="309" t="str">
        <f t="shared" si="1"/>
        <v/>
      </c>
      <c r="F15" s="344" t="str">
        <f t="shared" si="0"/>
        <v>否</v>
      </c>
    </row>
    <row r="16" ht="36" customHeight="1" spans="1:6">
      <c r="A16" s="347" t="s">
        <v>1268</v>
      </c>
      <c r="B16" s="164" t="s">
        <v>1269</v>
      </c>
      <c r="C16" s="342">
        <v>0</v>
      </c>
      <c r="D16" s="342">
        <v>0</v>
      </c>
      <c r="E16" s="304" t="str">
        <f t="shared" si="1"/>
        <v/>
      </c>
      <c r="F16" s="344" t="str">
        <f t="shared" si="0"/>
        <v>是</v>
      </c>
    </row>
    <row r="17" ht="36" customHeight="1" spans="1:6">
      <c r="A17" s="347" t="s">
        <v>1270</v>
      </c>
      <c r="B17" s="164" t="s">
        <v>1271</v>
      </c>
      <c r="C17" s="342"/>
      <c r="D17" s="342"/>
      <c r="E17" s="304" t="str">
        <f t="shared" si="1"/>
        <v/>
      </c>
      <c r="F17" s="344" t="str">
        <f t="shared" si="0"/>
        <v>是</v>
      </c>
    </row>
    <row r="18" ht="36" customHeight="1" spans="1:6">
      <c r="A18" s="347" t="s">
        <v>1272</v>
      </c>
      <c r="B18" s="183" t="s">
        <v>1273</v>
      </c>
      <c r="C18" s="346"/>
      <c r="D18" s="346"/>
      <c r="E18" s="309" t="str">
        <f t="shared" si="1"/>
        <v/>
      </c>
      <c r="F18" s="344" t="str">
        <f t="shared" si="0"/>
        <v>否</v>
      </c>
    </row>
    <row r="19" ht="36" customHeight="1" spans="1:6">
      <c r="A19" s="347" t="s">
        <v>1274</v>
      </c>
      <c r="B19" s="183" t="s">
        <v>1275</v>
      </c>
      <c r="C19" s="346"/>
      <c r="D19" s="346"/>
      <c r="E19" s="309" t="str">
        <f t="shared" si="1"/>
        <v/>
      </c>
      <c r="F19" s="344" t="str">
        <f t="shared" si="0"/>
        <v>否</v>
      </c>
    </row>
    <row r="20" ht="36" customHeight="1" spans="1:6">
      <c r="A20" s="347" t="s">
        <v>1276</v>
      </c>
      <c r="B20" s="164" t="s">
        <v>1277</v>
      </c>
      <c r="C20" s="342"/>
      <c r="D20" s="342">
        <v>0</v>
      </c>
      <c r="E20" s="304" t="str">
        <f t="shared" si="1"/>
        <v/>
      </c>
      <c r="F20" s="344" t="str">
        <f t="shared" si="0"/>
        <v>是</v>
      </c>
    </row>
    <row r="21" ht="36" customHeight="1" spans="1:6">
      <c r="A21" s="347" t="s">
        <v>1278</v>
      </c>
      <c r="B21" s="164" t="s">
        <v>1279</v>
      </c>
      <c r="C21" s="342"/>
      <c r="D21" s="342">
        <v>0</v>
      </c>
      <c r="E21" s="304" t="str">
        <f t="shared" si="1"/>
        <v/>
      </c>
      <c r="F21" s="344" t="str">
        <f t="shared" si="0"/>
        <v>是</v>
      </c>
    </row>
    <row r="22" ht="36" customHeight="1" spans="1:6">
      <c r="A22" s="347" t="s">
        <v>1280</v>
      </c>
      <c r="B22" s="164" t="s">
        <v>1281</v>
      </c>
      <c r="C22" s="342">
        <v>0</v>
      </c>
      <c r="D22" s="342">
        <v>0</v>
      </c>
      <c r="E22" s="304" t="str">
        <f t="shared" si="1"/>
        <v/>
      </c>
      <c r="F22" s="344" t="str">
        <f t="shared" si="0"/>
        <v>是</v>
      </c>
    </row>
    <row r="23" ht="36" customHeight="1" spans="1:6">
      <c r="A23" s="306" t="s">
        <v>1282</v>
      </c>
      <c r="B23" s="302" t="s">
        <v>1283</v>
      </c>
      <c r="C23" s="342">
        <v>0</v>
      </c>
      <c r="D23" s="342">
        <v>0</v>
      </c>
      <c r="E23" s="304" t="str">
        <f t="shared" si="1"/>
        <v/>
      </c>
      <c r="F23" s="344" t="str">
        <f t="shared" si="0"/>
        <v>是</v>
      </c>
    </row>
    <row r="24" ht="36" customHeight="1" spans="1:6">
      <c r="A24" s="306" t="s">
        <v>1284</v>
      </c>
      <c r="B24" s="302" t="s">
        <v>1285</v>
      </c>
      <c r="C24" s="342">
        <v>284</v>
      </c>
      <c r="D24" s="342">
        <v>200</v>
      </c>
      <c r="E24" s="304">
        <f t="shared" si="1"/>
        <v>-0.296</v>
      </c>
      <c r="F24" s="344" t="str">
        <f t="shared" si="0"/>
        <v>是</v>
      </c>
    </row>
    <row r="25" ht="36" customHeight="1" spans="1:6">
      <c r="A25" s="306" t="s">
        <v>1286</v>
      </c>
      <c r="B25" s="302" t="s">
        <v>1287</v>
      </c>
      <c r="C25" s="342">
        <v>0</v>
      </c>
      <c r="D25" s="342">
        <v>0</v>
      </c>
      <c r="E25" s="304" t="str">
        <f t="shared" si="1"/>
        <v/>
      </c>
      <c r="F25" s="344" t="str">
        <f t="shared" si="0"/>
        <v>是</v>
      </c>
    </row>
    <row r="26" ht="36" customHeight="1" spans="1:6">
      <c r="A26" s="306" t="s">
        <v>1288</v>
      </c>
      <c r="B26" s="302" t="s">
        <v>1289</v>
      </c>
      <c r="C26" s="342">
        <v>0</v>
      </c>
      <c r="D26" s="342">
        <v>0</v>
      </c>
      <c r="E26" s="304" t="str">
        <f t="shared" si="1"/>
        <v/>
      </c>
      <c r="F26" s="344" t="str">
        <f t="shared" si="0"/>
        <v>是</v>
      </c>
    </row>
    <row r="27" ht="36" customHeight="1" spans="1:6">
      <c r="A27" s="306" t="s">
        <v>1290</v>
      </c>
      <c r="B27" s="302" t="s">
        <v>1291</v>
      </c>
      <c r="C27" s="342">
        <v>363</v>
      </c>
      <c r="D27" s="342">
        <v>5949</v>
      </c>
      <c r="E27" s="304">
        <f t="shared" si="1"/>
        <v>15.388</v>
      </c>
      <c r="F27" s="344" t="str">
        <f t="shared" si="0"/>
        <v>是</v>
      </c>
    </row>
    <row r="28" ht="36" customHeight="1" spans="1:6">
      <c r="A28" s="306"/>
      <c r="B28" s="310"/>
      <c r="C28" s="346"/>
      <c r="D28" s="346"/>
      <c r="E28" s="304" t="str">
        <f t="shared" si="1"/>
        <v/>
      </c>
      <c r="F28" s="344" t="str">
        <f t="shared" si="0"/>
        <v>是</v>
      </c>
    </row>
    <row r="29" ht="36" customHeight="1" spans="1:6">
      <c r="A29" s="318"/>
      <c r="B29" s="319" t="s">
        <v>1292</v>
      </c>
      <c r="C29" s="342">
        <f>C4+C5+C6+C7+C8+C9+C10+C16+C17+C20+C21+C22+C23+C24+C25+C26+C27</f>
        <v>11715</v>
      </c>
      <c r="D29" s="342">
        <f>D4+D5+D6+D7+D8+D9+D10+D16+D17+D20+D21+D22+D23+D24+D25+D26+D27</f>
        <v>23527</v>
      </c>
      <c r="E29" s="304">
        <f t="shared" si="1"/>
        <v>1.008</v>
      </c>
      <c r="F29" s="344" t="str">
        <f t="shared" si="0"/>
        <v>是</v>
      </c>
    </row>
    <row r="30" ht="36" customHeight="1" spans="1:6">
      <c r="A30" s="348">
        <v>105</v>
      </c>
      <c r="B30" s="349" t="s">
        <v>1293</v>
      </c>
      <c r="C30" s="364"/>
      <c r="D30" s="372"/>
      <c r="E30" s="304" t="str">
        <f t="shared" si="1"/>
        <v/>
      </c>
      <c r="F30" s="344" t="str">
        <f t="shared" si="0"/>
        <v>否</v>
      </c>
    </row>
    <row r="31" ht="36" customHeight="1" spans="1:6">
      <c r="A31" s="375">
        <v>110</v>
      </c>
      <c r="B31" s="376" t="s">
        <v>60</v>
      </c>
      <c r="C31" s="364">
        <v>109918</v>
      </c>
      <c r="D31" s="364">
        <v>1234</v>
      </c>
      <c r="E31" s="304">
        <f t="shared" si="1"/>
        <v>-0.989</v>
      </c>
      <c r="F31" s="344" t="str">
        <f t="shared" si="0"/>
        <v>是</v>
      </c>
    </row>
    <row r="32" ht="36" customHeight="1" spans="1:6">
      <c r="A32" s="375">
        <v>11004</v>
      </c>
      <c r="B32" s="376" t="s">
        <v>1294</v>
      </c>
      <c r="C32" s="364">
        <v>1636</v>
      </c>
      <c r="D32" s="364">
        <v>900</v>
      </c>
      <c r="E32" s="304">
        <f t="shared" si="1"/>
        <v>-0.45</v>
      </c>
      <c r="F32" s="344" t="str">
        <f t="shared" si="0"/>
        <v>是</v>
      </c>
    </row>
    <row r="33" ht="36" customHeight="1" spans="1:6">
      <c r="A33" s="377">
        <v>1100402</v>
      </c>
      <c r="B33" s="378" t="s">
        <v>1295</v>
      </c>
      <c r="C33" s="370">
        <v>1636</v>
      </c>
      <c r="D33" s="371">
        <v>900</v>
      </c>
      <c r="E33" s="309">
        <f t="shared" si="1"/>
        <v>-0.45</v>
      </c>
      <c r="F33" s="344" t="str">
        <f t="shared" si="0"/>
        <v>是</v>
      </c>
    </row>
    <row r="34" ht="36" customHeight="1" spans="1:6">
      <c r="A34" s="377">
        <v>1100403</v>
      </c>
      <c r="B34" s="378" t="s">
        <v>1296</v>
      </c>
      <c r="C34" s="370"/>
      <c r="D34" s="371"/>
      <c r="E34" s="309" t="str">
        <f t="shared" si="1"/>
        <v/>
      </c>
      <c r="F34" s="344" t="str">
        <f t="shared" si="0"/>
        <v>是</v>
      </c>
    </row>
    <row r="35" ht="36" customHeight="1" spans="1:6">
      <c r="A35" s="377">
        <v>11008</v>
      </c>
      <c r="B35" s="378" t="s">
        <v>63</v>
      </c>
      <c r="C35" s="370">
        <v>447</v>
      </c>
      <c r="D35" s="371">
        <v>334</v>
      </c>
      <c r="E35" s="309">
        <f t="shared" si="1"/>
        <v>-0.253</v>
      </c>
      <c r="F35" s="344" t="str">
        <f t="shared" si="0"/>
        <v>是</v>
      </c>
    </row>
    <row r="36" ht="36" customHeight="1" spans="1:6">
      <c r="A36" s="377">
        <v>11009</v>
      </c>
      <c r="B36" s="378" t="s">
        <v>64</v>
      </c>
      <c r="C36" s="370">
        <v>19005</v>
      </c>
      <c r="D36" s="371">
        <v>0</v>
      </c>
      <c r="E36" s="309"/>
      <c r="F36" s="344" t="str">
        <f t="shared" si="0"/>
        <v>是</v>
      </c>
    </row>
    <row r="37" ht="36" customHeight="1" spans="1:6">
      <c r="A37" s="358"/>
      <c r="B37" s="359" t="s">
        <v>67</v>
      </c>
      <c r="C37" s="364">
        <f>C29+C30+C31</f>
        <v>121633</v>
      </c>
      <c r="D37" s="372">
        <f>D29+D30+D31</f>
        <v>24761</v>
      </c>
      <c r="E37" s="304">
        <f t="shared" si="1"/>
        <v>-0.796</v>
      </c>
      <c r="F37" s="344" t="str">
        <f t="shared" si="0"/>
        <v>是</v>
      </c>
    </row>
    <row r="38" spans="3:4">
      <c r="C38" s="379"/>
      <c r="D38" s="379"/>
    </row>
    <row r="40" spans="3:4">
      <c r="C40" s="379"/>
      <c r="D40" s="379"/>
    </row>
    <row r="42" spans="3:4">
      <c r="C42" s="379"/>
      <c r="D42" s="379"/>
    </row>
    <row r="43" spans="3:4">
      <c r="C43" s="379"/>
      <c r="D43" s="379"/>
    </row>
    <row r="45" spans="3:4">
      <c r="C45" s="379"/>
      <c r="D45" s="379"/>
    </row>
    <row r="46" spans="3:4">
      <c r="C46" s="379"/>
      <c r="D46" s="379"/>
    </row>
    <row r="47" spans="3:4">
      <c r="C47" s="379"/>
      <c r="D47" s="379"/>
    </row>
    <row r="48" spans="3:4">
      <c r="C48" s="379"/>
      <c r="D48" s="379"/>
    </row>
    <row r="50" spans="3:4">
      <c r="C50" s="379"/>
      <c r="D50" s="379"/>
    </row>
  </sheetData>
  <mergeCells count="1">
    <mergeCell ref="A1:E1"/>
  </mergeCells>
  <conditionalFormatting sqref="B30">
    <cfRule type="expression" dxfId="1" priority="11" stopIfTrue="1">
      <formula>"len($A:$A)=3"</formula>
    </cfRule>
  </conditionalFormatting>
  <conditionalFormatting sqref="B32">
    <cfRule type="expression" dxfId="1" priority="2" stopIfTrue="1">
      <formula>"len($A:$A)=3"</formula>
    </cfRule>
  </conditionalFormatting>
  <conditionalFormatting sqref="B34">
    <cfRule type="expression" dxfId="1" priority="1" stopIfTrue="1">
      <formula>"len($A:$A)=3"</formula>
    </cfRule>
  </conditionalFormatting>
  <conditionalFormatting sqref="C30:C35 D31:D34">
    <cfRule type="expression" dxfId="1" priority="10" stopIfTrue="1">
      <formula>"len($A:$A)=3"</formula>
    </cfRule>
  </conditionalFormatting>
  <conditionalFormatting sqref="D30 D33:D35">
    <cfRule type="expression" dxfId="1" priority="7" stopIfTrue="1">
      <formula>"len($A:$A)=3"</formula>
    </cfRule>
  </conditionalFormatting>
  <conditionalFormatting sqref="B31 B33">
    <cfRule type="expression" dxfId="1" priority="4"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codeName="Sheet10">
    <tabColor rgb="FF00B0F0"/>
  </sheetPr>
  <dimension ref="A1:XFD282"/>
  <sheetViews>
    <sheetView showGridLines="0" showZeros="0" view="pageBreakPreview" zoomScale="70" zoomScaleNormal="115" workbookViewId="0">
      <pane ySplit="3" topLeftCell="A204" activePane="bottomLeft" state="frozen"/>
      <selection/>
      <selection pane="bottomLeft" activeCell="N204" sqref="N204"/>
    </sheetView>
  </sheetViews>
  <sheetFormatPr defaultColWidth="9" defaultRowHeight="14.25"/>
  <cols>
    <col min="1" max="1" width="12.1666666666667" style="289" hidden="1" customWidth="1"/>
    <col min="2" max="2" width="50.775" style="289" customWidth="1"/>
    <col min="3" max="4" width="16.3333333333333" style="289" customWidth="1"/>
    <col min="5" max="5" width="17.375" style="361" customWidth="1"/>
    <col min="6" max="6" width="0.25" style="291" hidden="1" customWidth="1"/>
    <col min="7" max="7" width="6.10833333333333" style="289" hidden="1" customWidth="1"/>
    <col min="8" max="16384" width="9" style="289"/>
  </cols>
  <sheetData>
    <row r="1" s="360" customFormat="1" ht="45" customHeight="1" spans="1:16384">
      <c r="A1" s="362"/>
      <c r="B1" s="290" t="s">
        <v>1297</v>
      </c>
      <c r="C1" s="290"/>
      <c r="D1" s="290"/>
      <c r="E1" s="290"/>
      <c r="XFC1" s="289"/>
      <c r="XFD1" s="289"/>
    </row>
    <row r="2" s="292" customFormat="1" ht="20.1" customHeight="1" spans="2:6">
      <c r="B2" s="293"/>
      <c r="C2" s="293"/>
      <c r="D2" s="293"/>
      <c r="E2" s="294" t="s">
        <v>1</v>
      </c>
      <c r="F2" s="295"/>
    </row>
    <row r="3" s="300" customFormat="1" ht="45" customHeight="1" spans="1:8">
      <c r="A3" s="296" t="s">
        <v>2</v>
      </c>
      <c r="B3" s="297" t="s">
        <v>3</v>
      </c>
      <c r="C3" s="298" t="s">
        <v>4</v>
      </c>
      <c r="D3" s="298" t="s">
        <v>5</v>
      </c>
      <c r="E3" s="298" t="s">
        <v>6</v>
      </c>
      <c r="F3" s="299" t="s">
        <v>7</v>
      </c>
      <c r="G3" s="300" t="s">
        <v>134</v>
      </c>
      <c r="H3" s="299"/>
    </row>
    <row r="4" ht="37.95" customHeight="1" spans="1:8">
      <c r="A4" s="301" t="s">
        <v>80</v>
      </c>
      <c r="B4" s="302" t="s">
        <v>1298</v>
      </c>
      <c r="C4" s="342"/>
      <c r="D4" s="342"/>
      <c r="E4" s="304" t="str">
        <f>IF(C4&gt;0,D4/C4-1,IF(C4&lt;0,-(D4/C4-1),""))</f>
        <v/>
      </c>
      <c r="F4" s="305" t="str">
        <f t="shared" ref="F4:F67" si="0">IF(LEN(A4)=3,"是",IF(B4&lt;&gt;"",IF(SUM(C4:D4)&lt;&gt;0,"是","否"),"是"))</f>
        <v>是</v>
      </c>
      <c r="G4" s="289" t="str">
        <f t="shared" ref="G4:G67" si="1">IF(LEN(A4)=3,"类",IF(LEN(A4)=5,"款","项"))</f>
        <v>类</v>
      </c>
      <c r="H4" s="305"/>
    </row>
    <row r="5" ht="37.95" customHeight="1" spans="1:8">
      <c r="A5" s="306" t="s">
        <v>1299</v>
      </c>
      <c r="B5" s="310" t="s">
        <v>1300</v>
      </c>
      <c r="C5" s="346"/>
      <c r="D5" s="346"/>
      <c r="E5" s="309" t="str">
        <f>IF(C5&gt;0,D5/C5-1,IF(C5&lt;0,-(D5/C5-1),""))</f>
        <v/>
      </c>
      <c r="F5" s="305" t="str">
        <f t="shared" si="0"/>
        <v>否</v>
      </c>
      <c r="G5" s="289" t="str">
        <f t="shared" si="1"/>
        <v>款</v>
      </c>
      <c r="H5" s="305"/>
    </row>
    <row r="6" ht="37.95" hidden="1" customHeight="1" spans="1:8">
      <c r="A6" s="306" t="s">
        <v>1301</v>
      </c>
      <c r="B6" s="307" t="s">
        <v>1302</v>
      </c>
      <c r="C6" s="308">
        <v>33</v>
      </c>
      <c r="D6" s="308">
        <v>105</v>
      </c>
      <c r="E6" s="309">
        <f t="shared" ref="E6:E68" si="2">IF(C6&gt;0,D6/C6-1,IF(C6&lt;0,-(D6/C6-1),""))</f>
        <v>2.182</v>
      </c>
      <c r="F6" s="305" t="str">
        <f t="shared" si="0"/>
        <v>是</v>
      </c>
      <c r="G6" s="289" t="str">
        <f t="shared" si="1"/>
        <v>项</v>
      </c>
      <c r="H6" s="305"/>
    </row>
    <row r="7" ht="37.95" hidden="1" customHeight="1" spans="1:8">
      <c r="A7" s="306" t="s">
        <v>1303</v>
      </c>
      <c r="B7" s="307" t="s">
        <v>1304</v>
      </c>
      <c r="C7" s="308">
        <v>21</v>
      </c>
      <c r="D7" s="308">
        <v>0</v>
      </c>
      <c r="E7" s="309">
        <f t="shared" si="2"/>
        <v>-1</v>
      </c>
      <c r="F7" s="305" t="str">
        <f t="shared" si="0"/>
        <v>是</v>
      </c>
      <c r="G7" s="289" t="str">
        <f t="shared" si="1"/>
        <v>项</v>
      </c>
      <c r="H7" s="305"/>
    </row>
    <row r="8" ht="37.95" hidden="1" customHeight="1" spans="1:8">
      <c r="A8" s="306" t="s">
        <v>1305</v>
      </c>
      <c r="B8" s="307" t="s">
        <v>1306</v>
      </c>
      <c r="C8" s="308"/>
      <c r="D8" s="308"/>
      <c r="E8" s="309" t="str">
        <f t="shared" si="2"/>
        <v/>
      </c>
      <c r="F8" s="305" t="str">
        <f t="shared" si="0"/>
        <v>否</v>
      </c>
      <c r="G8" s="289" t="str">
        <f t="shared" si="1"/>
        <v>项</v>
      </c>
      <c r="H8" s="305"/>
    </row>
    <row r="9" s="285" customFormat="1" ht="37.95" hidden="1" customHeight="1" spans="1:9">
      <c r="A9" s="306" t="s">
        <v>1307</v>
      </c>
      <c r="B9" s="307" t="s">
        <v>1308</v>
      </c>
      <c r="C9" s="308"/>
      <c r="D9" s="308"/>
      <c r="E9" s="309" t="str">
        <f t="shared" si="2"/>
        <v/>
      </c>
      <c r="F9" s="305" t="str">
        <f t="shared" si="0"/>
        <v>否</v>
      </c>
      <c r="G9" s="289" t="str">
        <f t="shared" si="1"/>
        <v>项</v>
      </c>
      <c r="H9" s="305"/>
      <c r="I9" s="289"/>
    </row>
    <row r="10" ht="37.95" hidden="1" customHeight="1" spans="1:8">
      <c r="A10" s="306" t="s">
        <v>1309</v>
      </c>
      <c r="B10" s="307" t="s">
        <v>1310</v>
      </c>
      <c r="C10" s="308">
        <v>0</v>
      </c>
      <c r="D10" s="308">
        <v>7</v>
      </c>
      <c r="E10" s="309" t="str">
        <f t="shared" si="2"/>
        <v/>
      </c>
      <c r="F10" s="305" t="str">
        <f t="shared" si="0"/>
        <v>是</v>
      </c>
      <c r="G10" s="289" t="str">
        <f t="shared" si="1"/>
        <v>项</v>
      </c>
      <c r="H10" s="305"/>
    </row>
    <row r="11" ht="37.95" customHeight="1" spans="1:8">
      <c r="A11" s="306" t="s">
        <v>1311</v>
      </c>
      <c r="B11" s="310" t="s">
        <v>1312</v>
      </c>
      <c r="C11" s="346"/>
      <c r="D11" s="346"/>
      <c r="E11" s="309"/>
      <c r="F11" s="305" t="str">
        <f t="shared" si="0"/>
        <v>否</v>
      </c>
      <c r="G11" s="289" t="str">
        <f t="shared" si="1"/>
        <v>款</v>
      </c>
      <c r="H11" s="305"/>
    </row>
    <row r="12" s="285" customFormat="1" ht="37.95" hidden="1" customHeight="1" spans="1:9">
      <c r="A12" s="306" t="s">
        <v>1313</v>
      </c>
      <c r="B12" s="307" t="s">
        <v>1314</v>
      </c>
      <c r="C12" s="308"/>
      <c r="D12" s="308"/>
      <c r="E12" s="309" t="str">
        <f t="shared" si="2"/>
        <v/>
      </c>
      <c r="F12" s="305" t="str">
        <f t="shared" si="0"/>
        <v>否</v>
      </c>
      <c r="G12" s="289" t="str">
        <f t="shared" si="1"/>
        <v>项</v>
      </c>
      <c r="H12" s="305"/>
      <c r="I12" s="289"/>
    </row>
    <row r="13" ht="37.95" hidden="1" customHeight="1" spans="1:8">
      <c r="A13" s="306" t="s">
        <v>1315</v>
      </c>
      <c r="B13" s="307" t="s">
        <v>1316</v>
      </c>
      <c r="C13" s="308"/>
      <c r="D13" s="308"/>
      <c r="E13" s="309" t="str">
        <f t="shared" si="2"/>
        <v/>
      </c>
      <c r="F13" s="305" t="str">
        <f t="shared" si="0"/>
        <v>否</v>
      </c>
      <c r="G13" s="289" t="str">
        <f t="shared" si="1"/>
        <v>项</v>
      </c>
      <c r="H13" s="305"/>
    </row>
    <row r="14" s="285" customFormat="1" ht="37.95" hidden="1" customHeight="1" spans="1:9">
      <c r="A14" s="306" t="s">
        <v>1317</v>
      </c>
      <c r="B14" s="307" t="s">
        <v>1318</v>
      </c>
      <c r="C14" s="308"/>
      <c r="D14" s="308"/>
      <c r="E14" s="309" t="str">
        <f t="shared" si="2"/>
        <v/>
      </c>
      <c r="F14" s="305" t="str">
        <f t="shared" si="0"/>
        <v>否</v>
      </c>
      <c r="G14" s="289" t="str">
        <f t="shared" si="1"/>
        <v>项</v>
      </c>
      <c r="H14" s="305"/>
      <c r="I14" s="289"/>
    </row>
    <row r="15" ht="37.95" hidden="1" customHeight="1" spans="1:8">
      <c r="A15" s="306" t="s">
        <v>1319</v>
      </c>
      <c r="B15" s="307" t="s">
        <v>1320</v>
      </c>
      <c r="C15" s="308">
        <v>0</v>
      </c>
      <c r="D15" s="308">
        <v>10</v>
      </c>
      <c r="E15" s="309" t="str">
        <f t="shared" si="2"/>
        <v/>
      </c>
      <c r="F15" s="305" t="str">
        <f t="shared" si="0"/>
        <v>是</v>
      </c>
      <c r="G15" s="289" t="str">
        <f t="shared" si="1"/>
        <v>项</v>
      </c>
      <c r="H15" s="305"/>
    </row>
    <row r="16" ht="37.95" hidden="1" customHeight="1" spans="1:8">
      <c r="A16" s="306" t="s">
        <v>1321</v>
      </c>
      <c r="B16" s="307" t="s">
        <v>1322</v>
      </c>
      <c r="C16" s="308"/>
      <c r="D16" s="308"/>
      <c r="E16" s="309" t="str">
        <f t="shared" si="2"/>
        <v/>
      </c>
      <c r="F16" s="305" t="str">
        <f t="shared" si="0"/>
        <v>否</v>
      </c>
      <c r="G16" s="289" t="str">
        <f t="shared" si="1"/>
        <v>项</v>
      </c>
      <c r="H16" s="305"/>
    </row>
    <row r="17" s="285" customFormat="1" ht="37.95" hidden="1" customHeight="1" spans="1:9">
      <c r="A17" s="306" t="s">
        <v>1323</v>
      </c>
      <c r="B17" s="307" t="s">
        <v>1324</v>
      </c>
      <c r="C17" s="308"/>
      <c r="D17" s="308"/>
      <c r="E17" s="309" t="str">
        <f t="shared" si="2"/>
        <v/>
      </c>
      <c r="F17" s="305" t="str">
        <f t="shared" si="0"/>
        <v>否</v>
      </c>
      <c r="G17" s="289" t="str">
        <f t="shared" si="1"/>
        <v>款</v>
      </c>
      <c r="H17" s="305"/>
      <c r="I17" s="289"/>
    </row>
    <row r="18" s="285" customFormat="1" ht="37.95" hidden="1" customHeight="1" spans="1:9">
      <c r="A18" s="306" t="s">
        <v>1325</v>
      </c>
      <c r="B18" s="307" t="s">
        <v>1326</v>
      </c>
      <c r="C18" s="308"/>
      <c r="D18" s="308"/>
      <c r="E18" s="309" t="str">
        <f t="shared" si="2"/>
        <v/>
      </c>
      <c r="F18" s="305" t="str">
        <f t="shared" si="0"/>
        <v>否</v>
      </c>
      <c r="G18" s="289" t="str">
        <f t="shared" si="1"/>
        <v>项</v>
      </c>
      <c r="H18" s="305"/>
      <c r="I18" s="289"/>
    </row>
    <row r="19" s="285" customFormat="1" ht="37.95" hidden="1" customHeight="1" spans="1:9">
      <c r="A19" s="306" t="s">
        <v>1327</v>
      </c>
      <c r="B19" s="307" t="s">
        <v>1328</v>
      </c>
      <c r="C19" s="308"/>
      <c r="D19" s="308"/>
      <c r="E19" s="309" t="str">
        <f t="shared" si="2"/>
        <v/>
      </c>
      <c r="F19" s="305" t="str">
        <f t="shared" si="0"/>
        <v>否</v>
      </c>
      <c r="G19" s="289" t="str">
        <f t="shared" si="1"/>
        <v>项</v>
      </c>
      <c r="H19" s="305"/>
      <c r="I19" s="289"/>
    </row>
    <row r="20" ht="37.95" customHeight="1" spans="1:8">
      <c r="A20" s="301" t="s">
        <v>82</v>
      </c>
      <c r="B20" s="302" t="s">
        <v>1329</v>
      </c>
      <c r="C20" s="342">
        <v>41</v>
      </c>
      <c r="D20" s="342">
        <v>374</v>
      </c>
      <c r="E20" s="304">
        <f t="shared" si="2"/>
        <v>8.122</v>
      </c>
      <c r="F20" s="305" t="str">
        <f t="shared" si="0"/>
        <v>是</v>
      </c>
      <c r="G20" s="289" t="str">
        <f t="shared" si="1"/>
        <v>类</v>
      </c>
      <c r="H20" s="305"/>
    </row>
    <row r="21" ht="37.95" customHeight="1" spans="1:8">
      <c r="A21" s="306" t="s">
        <v>1330</v>
      </c>
      <c r="B21" s="310" t="s">
        <v>1331</v>
      </c>
      <c r="C21" s="346">
        <v>41</v>
      </c>
      <c r="D21" s="346">
        <v>110</v>
      </c>
      <c r="E21" s="309">
        <f t="shared" si="2"/>
        <v>1.683</v>
      </c>
      <c r="F21" s="305" t="str">
        <f t="shared" si="0"/>
        <v>是</v>
      </c>
      <c r="G21" s="289" t="str">
        <f t="shared" si="1"/>
        <v>款</v>
      </c>
      <c r="H21" s="305"/>
    </row>
    <row r="22" ht="37.95" hidden="1" customHeight="1" spans="1:8">
      <c r="A22" s="306" t="s">
        <v>1332</v>
      </c>
      <c r="B22" s="307" t="s">
        <v>1333</v>
      </c>
      <c r="C22" s="308">
        <v>1280</v>
      </c>
      <c r="D22" s="308">
        <v>1433</v>
      </c>
      <c r="E22" s="309">
        <f t="shared" si="2"/>
        <v>0.12</v>
      </c>
      <c r="F22" s="305" t="str">
        <f t="shared" si="0"/>
        <v>是</v>
      </c>
      <c r="G22" s="289" t="str">
        <f t="shared" si="1"/>
        <v>项</v>
      </c>
      <c r="H22" s="305"/>
    </row>
    <row r="23" ht="37.95" hidden="1" customHeight="1" spans="1:8">
      <c r="A23" s="306" t="s">
        <v>1334</v>
      </c>
      <c r="B23" s="307" t="s">
        <v>1335</v>
      </c>
      <c r="C23" s="308">
        <v>205</v>
      </c>
      <c r="D23" s="308">
        <v>1970</v>
      </c>
      <c r="E23" s="309">
        <f t="shared" si="2"/>
        <v>8.61</v>
      </c>
      <c r="F23" s="305" t="str">
        <f t="shared" si="0"/>
        <v>是</v>
      </c>
      <c r="G23" s="289" t="str">
        <f t="shared" si="1"/>
        <v>项</v>
      </c>
      <c r="H23" s="305"/>
    </row>
    <row r="24" ht="37.95" hidden="1" customHeight="1" spans="1:8">
      <c r="A24" s="306" t="s">
        <v>1336</v>
      </c>
      <c r="B24" s="307" t="s">
        <v>1337</v>
      </c>
      <c r="C24" s="308"/>
      <c r="D24" s="308"/>
      <c r="E24" s="309" t="str">
        <f t="shared" si="2"/>
        <v/>
      </c>
      <c r="F24" s="305" t="str">
        <f t="shared" si="0"/>
        <v>否</v>
      </c>
      <c r="G24" s="289" t="str">
        <f t="shared" si="1"/>
        <v>项</v>
      </c>
      <c r="H24" s="305"/>
    </row>
    <row r="25" ht="37.95" customHeight="1" spans="1:8">
      <c r="A25" s="306" t="s">
        <v>1338</v>
      </c>
      <c r="B25" s="310" t="s">
        <v>1339</v>
      </c>
      <c r="C25" s="346"/>
      <c r="D25" s="346">
        <v>264</v>
      </c>
      <c r="E25" s="309" t="str">
        <f t="shared" si="2"/>
        <v/>
      </c>
      <c r="F25" s="305" t="str">
        <f t="shared" si="0"/>
        <v>是</v>
      </c>
      <c r="G25" s="289" t="str">
        <f t="shared" si="1"/>
        <v>款</v>
      </c>
      <c r="H25" s="305"/>
    </row>
    <row r="26" s="285" customFormat="1" ht="37.95" hidden="1" customHeight="1" spans="1:9">
      <c r="A26" s="306" t="s">
        <v>1340</v>
      </c>
      <c r="B26" s="307" t="s">
        <v>1333</v>
      </c>
      <c r="C26" s="308"/>
      <c r="D26" s="308"/>
      <c r="E26" s="309" t="str">
        <f t="shared" si="2"/>
        <v/>
      </c>
      <c r="F26" s="305" t="str">
        <f t="shared" si="0"/>
        <v>否</v>
      </c>
      <c r="G26" s="289" t="str">
        <f t="shared" si="1"/>
        <v>项</v>
      </c>
      <c r="H26" s="305"/>
      <c r="I26" s="289"/>
    </row>
    <row r="27" ht="37.95" hidden="1" customHeight="1" spans="1:8">
      <c r="A27" s="306" t="s">
        <v>1341</v>
      </c>
      <c r="B27" s="307" t="s">
        <v>1335</v>
      </c>
      <c r="C27" s="308">
        <v>9</v>
      </c>
      <c r="D27" s="308">
        <v>259</v>
      </c>
      <c r="E27" s="309">
        <f t="shared" si="2"/>
        <v>27.778</v>
      </c>
      <c r="F27" s="305" t="str">
        <f t="shared" si="0"/>
        <v>是</v>
      </c>
      <c r="G27" s="289" t="str">
        <f t="shared" si="1"/>
        <v>项</v>
      </c>
      <c r="H27" s="305"/>
    </row>
    <row r="28" ht="37.95" hidden="1" customHeight="1" spans="1:8">
      <c r="A28" s="306" t="s">
        <v>1342</v>
      </c>
      <c r="B28" s="307" t="s">
        <v>1343</v>
      </c>
      <c r="C28" s="308">
        <v>0</v>
      </c>
      <c r="D28" s="308">
        <v>8</v>
      </c>
      <c r="E28" s="309" t="str">
        <f t="shared" si="2"/>
        <v/>
      </c>
      <c r="F28" s="305" t="str">
        <f t="shared" si="0"/>
        <v>是</v>
      </c>
      <c r="G28" s="289" t="str">
        <f t="shared" si="1"/>
        <v>项</v>
      </c>
      <c r="H28" s="305"/>
    </row>
    <row r="29" s="284" customFormat="1" ht="37.95" hidden="1" customHeight="1" spans="1:9">
      <c r="A29" s="306" t="s">
        <v>1344</v>
      </c>
      <c r="B29" s="310" t="s">
        <v>1345</v>
      </c>
      <c r="C29" s="346"/>
      <c r="D29" s="346"/>
      <c r="E29" s="309"/>
      <c r="F29" s="305" t="str">
        <f t="shared" si="0"/>
        <v>否</v>
      </c>
      <c r="G29" s="289" t="str">
        <f t="shared" si="1"/>
        <v>款</v>
      </c>
      <c r="H29" s="305"/>
      <c r="I29" s="289"/>
    </row>
    <row r="30" s="285" customFormat="1" ht="37.95" hidden="1" customHeight="1" spans="1:9">
      <c r="A30" s="306" t="s">
        <v>1346</v>
      </c>
      <c r="B30" s="307" t="s">
        <v>1335</v>
      </c>
      <c r="C30" s="308"/>
      <c r="D30" s="308"/>
      <c r="E30" s="309" t="str">
        <f t="shared" si="2"/>
        <v/>
      </c>
      <c r="F30" s="305" t="str">
        <f t="shared" si="0"/>
        <v>否</v>
      </c>
      <c r="G30" s="289" t="str">
        <f t="shared" si="1"/>
        <v>项</v>
      </c>
      <c r="H30" s="305"/>
      <c r="I30" s="289"/>
    </row>
    <row r="31" s="285" customFormat="1" ht="37.95" hidden="1" customHeight="1" spans="1:9">
      <c r="A31" s="306" t="s">
        <v>1347</v>
      </c>
      <c r="B31" s="307" t="s">
        <v>1348</v>
      </c>
      <c r="C31" s="308"/>
      <c r="D31" s="308"/>
      <c r="E31" s="309" t="str">
        <f t="shared" si="2"/>
        <v/>
      </c>
      <c r="F31" s="305" t="str">
        <f t="shared" si="0"/>
        <v>否</v>
      </c>
      <c r="G31" s="289" t="str">
        <f t="shared" si="1"/>
        <v>项</v>
      </c>
      <c r="H31" s="305"/>
      <c r="I31" s="289"/>
    </row>
    <row r="32" ht="37.95" customHeight="1" spans="1:8">
      <c r="A32" s="301" t="s">
        <v>86</v>
      </c>
      <c r="B32" s="302" t="s">
        <v>1349</v>
      </c>
      <c r="C32" s="342">
        <v>0</v>
      </c>
      <c r="D32" s="342">
        <v>0</v>
      </c>
      <c r="E32" s="304"/>
      <c r="F32" s="305" t="str">
        <f t="shared" si="0"/>
        <v>是</v>
      </c>
      <c r="G32" s="289" t="str">
        <f t="shared" si="1"/>
        <v>类</v>
      </c>
      <c r="H32" s="305"/>
    </row>
    <row r="33" ht="37.95" hidden="1" customHeight="1" spans="1:8">
      <c r="A33" s="306" t="s">
        <v>1350</v>
      </c>
      <c r="B33" s="310" t="s">
        <v>1351</v>
      </c>
      <c r="C33" s="346"/>
      <c r="D33" s="346"/>
      <c r="E33" s="309"/>
      <c r="F33" s="305" t="str">
        <f t="shared" si="0"/>
        <v>否</v>
      </c>
      <c r="G33" s="289" t="str">
        <f t="shared" si="1"/>
        <v>款</v>
      </c>
      <c r="H33" s="305"/>
    </row>
    <row r="34" s="285" customFormat="1" ht="37.95" hidden="1" customHeight="1" spans="1:9">
      <c r="A34" s="306">
        <v>2116001</v>
      </c>
      <c r="B34" s="307" t="s">
        <v>1352</v>
      </c>
      <c r="C34" s="308"/>
      <c r="D34" s="308"/>
      <c r="E34" s="309" t="str">
        <f t="shared" si="2"/>
        <v/>
      </c>
      <c r="F34" s="305" t="str">
        <f t="shared" si="0"/>
        <v>否</v>
      </c>
      <c r="G34" s="289" t="str">
        <f t="shared" si="1"/>
        <v>项</v>
      </c>
      <c r="H34" s="305"/>
      <c r="I34" s="289"/>
    </row>
    <row r="35" s="285" customFormat="1" ht="37.95" hidden="1" customHeight="1" spans="1:9">
      <c r="A35" s="306">
        <v>2116002</v>
      </c>
      <c r="B35" s="307" t="s">
        <v>1353</v>
      </c>
      <c r="C35" s="308"/>
      <c r="D35" s="308"/>
      <c r="E35" s="309" t="str">
        <f t="shared" si="2"/>
        <v/>
      </c>
      <c r="F35" s="305" t="str">
        <f t="shared" si="0"/>
        <v>否</v>
      </c>
      <c r="G35" s="289" t="str">
        <f t="shared" si="1"/>
        <v>项</v>
      </c>
      <c r="H35" s="305"/>
      <c r="I35" s="289"/>
    </row>
    <row r="36" s="285" customFormat="1" ht="37.95" hidden="1" customHeight="1" spans="1:9">
      <c r="A36" s="306">
        <v>2116003</v>
      </c>
      <c r="B36" s="307" t="s">
        <v>1354</v>
      </c>
      <c r="C36" s="308"/>
      <c r="D36" s="308"/>
      <c r="E36" s="309" t="str">
        <f t="shared" si="2"/>
        <v/>
      </c>
      <c r="F36" s="305" t="str">
        <f t="shared" si="0"/>
        <v>否</v>
      </c>
      <c r="G36" s="289" t="str">
        <f t="shared" si="1"/>
        <v>项</v>
      </c>
      <c r="H36" s="305"/>
      <c r="I36" s="289"/>
    </row>
    <row r="37" s="284" customFormat="1" ht="37.95" hidden="1" customHeight="1" spans="1:9">
      <c r="A37" s="306">
        <v>2116099</v>
      </c>
      <c r="B37" s="307" t="s">
        <v>1355</v>
      </c>
      <c r="C37" s="308"/>
      <c r="D37" s="308"/>
      <c r="E37" s="309" t="str">
        <f t="shared" si="2"/>
        <v/>
      </c>
      <c r="F37" s="305" t="str">
        <f t="shared" si="0"/>
        <v>否</v>
      </c>
      <c r="G37" s="289" t="str">
        <f t="shared" si="1"/>
        <v>项</v>
      </c>
      <c r="H37" s="305"/>
      <c r="I37" s="289"/>
    </row>
    <row r="38" s="285" customFormat="1" ht="37.95" hidden="1" customHeight="1" spans="1:9">
      <c r="A38" s="306">
        <v>21161</v>
      </c>
      <c r="B38" s="307" t="s">
        <v>1356</v>
      </c>
      <c r="C38" s="308"/>
      <c r="D38" s="308"/>
      <c r="E38" s="309" t="str">
        <f t="shared" si="2"/>
        <v/>
      </c>
      <c r="F38" s="305" t="str">
        <f t="shared" si="0"/>
        <v>否</v>
      </c>
      <c r="G38" s="289" t="str">
        <f t="shared" si="1"/>
        <v>款</v>
      </c>
      <c r="H38" s="305"/>
      <c r="I38" s="289"/>
    </row>
    <row r="39" ht="37.95" hidden="1" customHeight="1" spans="1:8">
      <c r="A39" s="306">
        <v>2116101</v>
      </c>
      <c r="B39" s="307" t="s">
        <v>1357</v>
      </c>
      <c r="C39" s="308"/>
      <c r="D39" s="308"/>
      <c r="E39" s="309" t="str">
        <f t="shared" si="2"/>
        <v/>
      </c>
      <c r="F39" s="305" t="str">
        <f t="shared" si="0"/>
        <v>否</v>
      </c>
      <c r="G39" s="289" t="str">
        <f t="shared" si="1"/>
        <v>项</v>
      </c>
      <c r="H39" s="305"/>
    </row>
    <row r="40" ht="37.95" hidden="1" customHeight="1" spans="1:8">
      <c r="A40" s="306">
        <v>2116102</v>
      </c>
      <c r="B40" s="307" t="s">
        <v>1358</v>
      </c>
      <c r="C40" s="308"/>
      <c r="D40" s="308"/>
      <c r="E40" s="309" t="str">
        <f t="shared" si="2"/>
        <v/>
      </c>
      <c r="F40" s="305" t="str">
        <f t="shared" si="0"/>
        <v>否</v>
      </c>
      <c r="G40" s="289" t="str">
        <f t="shared" si="1"/>
        <v>项</v>
      </c>
      <c r="H40" s="305"/>
    </row>
    <row r="41" ht="37.95" hidden="1" customHeight="1" spans="1:8">
      <c r="A41" s="306">
        <v>2116103</v>
      </c>
      <c r="B41" s="307" t="s">
        <v>1359</v>
      </c>
      <c r="C41" s="308"/>
      <c r="D41" s="308"/>
      <c r="E41" s="309" t="str">
        <f t="shared" si="2"/>
        <v/>
      </c>
      <c r="F41" s="305" t="str">
        <f t="shared" si="0"/>
        <v>否</v>
      </c>
      <c r="G41" s="289" t="str">
        <f t="shared" si="1"/>
        <v>项</v>
      </c>
      <c r="H41" s="305"/>
    </row>
    <row r="42" ht="37.95" hidden="1" customHeight="1" spans="1:8">
      <c r="A42" s="306">
        <v>2116104</v>
      </c>
      <c r="B42" s="307" t="s">
        <v>1360</v>
      </c>
      <c r="C42" s="308"/>
      <c r="D42" s="308"/>
      <c r="E42" s="309" t="str">
        <f t="shared" si="2"/>
        <v/>
      </c>
      <c r="F42" s="305" t="str">
        <f t="shared" si="0"/>
        <v>否</v>
      </c>
      <c r="G42" s="289" t="str">
        <f t="shared" si="1"/>
        <v>项</v>
      </c>
      <c r="H42" s="305"/>
    </row>
    <row r="43" ht="37.95" customHeight="1" spans="1:8">
      <c r="A43" s="301" t="s">
        <v>88</v>
      </c>
      <c r="B43" s="302" t="s">
        <v>1361</v>
      </c>
      <c r="C43" s="342">
        <v>19874</v>
      </c>
      <c r="D43" s="342">
        <v>15285</v>
      </c>
      <c r="E43" s="304">
        <f t="shared" si="2"/>
        <v>-0.231</v>
      </c>
      <c r="F43" s="305" t="str">
        <f t="shared" si="0"/>
        <v>是</v>
      </c>
      <c r="G43" s="289" t="str">
        <f t="shared" si="1"/>
        <v>类</v>
      </c>
      <c r="H43" s="305"/>
    </row>
    <row r="44" ht="37.95" customHeight="1" spans="1:8">
      <c r="A44" s="306" t="s">
        <v>1362</v>
      </c>
      <c r="B44" s="310" t="s">
        <v>1363</v>
      </c>
      <c r="C44" s="346">
        <v>19874</v>
      </c>
      <c r="D44" s="346">
        <v>15285</v>
      </c>
      <c r="E44" s="309">
        <f t="shared" si="2"/>
        <v>-0.231</v>
      </c>
      <c r="F44" s="305" t="str">
        <f t="shared" si="0"/>
        <v>是</v>
      </c>
      <c r="G44" s="289" t="str">
        <f t="shared" si="1"/>
        <v>款</v>
      </c>
      <c r="H44" s="305"/>
    </row>
    <row r="45" ht="37.95" hidden="1" customHeight="1" spans="1:8">
      <c r="A45" s="306" t="s">
        <v>1364</v>
      </c>
      <c r="B45" s="307" t="s">
        <v>1365</v>
      </c>
      <c r="C45" s="308">
        <v>93950</v>
      </c>
      <c r="D45" s="308">
        <v>129302</v>
      </c>
      <c r="E45" s="309">
        <f t="shared" si="2"/>
        <v>0.376</v>
      </c>
      <c r="F45" s="305" t="str">
        <f t="shared" si="0"/>
        <v>是</v>
      </c>
      <c r="G45" s="289" t="str">
        <f t="shared" si="1"/>
        <v>项</v>
      </c>
      <c r="H45" s="305"/>
    </row>
    <row r="46" ht="37.95" hidden="1" customHeight="1" spans="1:8">
      <c r="A46" s="306" t="s">
        <v>1366</v>
      </c>
      <c r="B46" s="307" t="s">
        <v>1367</v>
      </c>
      <c r="C46" s="308">
        <v>14554</v>
      </c>
      <c r="D46" s="308">
        <v>24210</v>
      </c>
      <c r="E46" s="309">
        <f t="shared" si="2"/>
        <v>0.663</v>
      </c>
      <c r="F46" s="305" t="str">
        <f t="shared" si="0"/>
        <v>是</v>
      </c>
      <c r="G46" s="289" t="str">
        <f t="shared" si="1"/>
        <v>项</v>
      </c>
      <c r="H46" s="305"/>
    </row>
    <row r="47" ht="37.95" hidden="1" customHeight="1" spans="1:8">
      <c r="A47" s="306" t="s">
        <v>1368</v>
      </c>
      <c r="B47" s="307" t="s">
        <v>1369</v>
      </c>
      <c r="C47" s="308">
        <v>5972</v>
      </c>
      <c r="D47" s="308">
        <v>12042</v>
      </c>
      <c r="E47" s="309">
        <f t="shared" si="2"/>
        <v>1.016</v>
      </c>
      <c r="F47" s="305" t="str">
        <f t="shared" si="0"/>
        <v>是</v>
      </c>
      <c r="G47" s="289" t="str">
        <f t="shared" si="1"/>
        <v>项</v>
      </c>
      <c r="H47" s="305"/>
    </row>
    <row r="48" ht="37.95" hidden="1" customHeight="1" spans="1:8">
      <c r="A48" s="306" t="s">
        <v>1370</v>
      </c>
      <c r="B48" s="307" t="s">
        <v>1371</v>
      </c>
      <c r="C48" s="308">
        <v>13021</v>
      </c>
      <c r="D48" s="308">
        <v>11000</v>
      </c>
      <c r="E48" s="309">
        <f t="shared" si="2"/>
        <v>-0.155</v>
      </c>
      <c r="F48" s="305" t="str">
        <f t="shared" si="0"/>
        <v>是</v>
      </c>
      <c r="G48" s="289" t="str">
        <f t="shared" si="1"/>
        <v>项</v>
      </c>
      <c r="H48" s="305"/>
    </row>
    <row r="49" ht="37.95" hidden="1" customHeight="1" spans="1:8">
      <c r="A49" s="306" t="s">
        <v>1372</v>
      </c>
      <c r="B49" s="307" t="s">
        <v>1373</v>
      </c>
      <c r="C49" s="308">
        <v>4276</v>
      </c>
      <c r="D49" s="308">
        <v>0</v>
      </c>
      <c r="E49" s="309">
        <f t="shared" si="2"/>
        <v>-1</v>
      </c>
      <c r="F49" s="305" t="str">
        <f t="shared" si="0"/>
        <v>是</v>
      </c>
      <c r="G49" s="289" t="str">
        <f t="shared" si="1"/>
        <v>项</v>
      </c>
      <c r="H49" s="305"/>
    </row>
    <row r="50" ht="37.95" hidden="1" customHeight="1" spans="1:8">
      <c r="A50" s="306" t="s">
        <v>1374</v>
      </c>
      <c r="B50" s="307" t="s">
        <v>1375</v>
      </c>
      <c r="C50" s="308">
        <v>6217</v>
      </c>
      <c r="D50" s="308">
        <v>3000</v>
      </c>
      <c r="E50" s="309">
        <f t="shared" si="2"/>
        <v>-0.517</v>
      </c>
      <c r="F50" s="305" t="str">
        <f t="shared" si="0"/>
        <v>是</v>
      </c>
      <c r="G50" s="289" t="str">
        <f t="shared" si="1"/>
        <v>项</v>
      </c>
      <c r="H50" s="305"/>
    </row>
    <row r="51" ht="37.95" hidden="1" customHeight="1" spans="1:8">
      <c r="A51" s="306" t="s">
        <v>1376</v>
      </c>
      <c r="B51" s="307" t="s">
        <v>1377</v>
      </c>
      <c r="C51" s="308">
        <v>46</v>
      </c>
      <c r="D51" s="308">
        <v>0</v>
      </c>
      <c r="E51" s="309">
        <f t="shared" si="2"/>
        <v>-1</v>
      </c>
      <c r="F51" s="305" t="str">
        <f t="shared" si="0"/>
        <v>是</v>
      </c>
      <c r="G51" s="289" t="str">
        <f t="shared" si="1"/>
        <v>项</v>
      </c>
      <c r="H51" s="305"/>
    </row>
    <row r="52" ht="37.95" hidden="1" customHeight="1" spans="1:8">
      <c r="A52" s="306" t="s">
        <v>1378</v>
      </c>
      <c r="B52" s="307" t="s">
        <v>1379</v>
      </c>
      <c r="C52" s="308"/>
      <c r="D52" s="308"/>
      <c r="E52" s="309" t="str">
        <f t="shared" si="2"/>
        <v/>
      </c>
      <c r="F52" s="305" t="str">
        <f t="shared" si="0"/>
        <v>否</v>
      </c>
      <c r="G52" s="289" t="str">
        <f t="shared" si="1"/>
        <v>项</v>
      </c>
      <c r="H52" s="305"/>
    </row>
    <row r="53" ht="37.95" hidden="1" customHeight="1" spans="1:8">
      <c r="A53" s="306" t="s">
        <v>1380</v>
      </c>
      <c r="B53" s="307" t="s">
        <v>1381</v>
      </c>
      <c r="C53" s="308">
        <v>1509</v>
      </c>
      <c r="D53" s="308">
        <v>2826</v>
      </c>
      <c r="E53" s="309">
        <f t="shared" si="2"/>
        <v>0.873</v>
      </c>
      <c r="F53" s="305" t="str">
        <f t="shared" si="0"/>
        <v>是</v>
      </c>
      <c r="G53" s="289" t="str">
        <f t="shared" si="1"/>
        <v>项</v>
      </c>
      <c r="H53" s="305"/>
    </row>
    <row r="54" ht="37.95" hidden="1" customHeight="1" spans="1:8">
      <c r="A54" s="306" t="s">
        <v>1382</v>
      </c>
      <c r="B54" s="307" t="s">
        <v>1383</v>
      </c>
      <c r="C54" s="308"/>
      <c r="D54" s="308"/>
      <c r="E54" s="309" t="str">
        <f t="shared" si="2"/>
        <v/>
      </c>
      <c r="F54" s="305" t="str">
        <f t="shared" si="0"/>
        <v>否</v>
      </c>
      <c r="G54" s="289" t="str">
        <f t="shared" si="1"/>
        <v>项</v>
      </c>
      <c r="H54" s="305"/>
    </row>
    <row r="55" ht="37.95" hidden="1" customHeight="1" spans="1:8">
      <c r="A55" s="306" t="s">
        <v>1384</v>
      </c>
      <c r="B55" s="307" t="s">
        <v>1385</v>
      </c>
      <c r="C55" s="308"/>
      <c r="D55" s="308"/>
      <c r="E55" s="309" t="str">
        <f t="shared" si="2"/>
        <v/>
      </c>
      <c r="F55" s="305" t="str">
        <f t="shared" si="0"/>
        <v>否</v>
      </c>
      <c r="G55" s="289" t="str">
        <f t="shared" si="1"/>
        <v>项</v>
      </c>
      <c r="H55" s="305"/>
    </row>
    <row r="56" ht="37.95" hidden="1" customHeight="1" spans="1:8">
      <c r="A56" s="306" t="s">
        <v>1386</v>
      </c>
      <c r="B56" s="307" t="s">
        <v>1387</v>
      </c>
      <c r="C56" s="308">
        <v>153669</v>
      </c>
      <c r="D56" s="308">
        <v>211808</v>
      </c>
      <c r="E56" s="309">
        <f t="shared" si="2"/>
        <v>0.378</v>
      </c>
      <c r="F56" s="305" t="str">
        <f t="shared" si="0"/>
        <v>是</v>
      </c>
      <c r="G56" s="289" t="str">
        <f t="shared" si="1"/>
        <v>项</v>
      </c>
      <c r="H56" s="305"/>
    </row>
    <row r="57" ht="37.95" hidden="1" customHeight="1" spans="1:8">
      <c r="A57" s="306" t="s">
        <v>1388</v>
      </c>
      <c r="B57" s="310" t="s">
        <v>1389</v>
      </c>
      <c r="C57" s="346"/>
      <c r="D57" s="346"/>
      <c r="E57" s="309"/>
      <c r="F57" s="305" t="str">
        <f t="shared" si="0"/>
        <v>否</v>
      </c>
      <c r="G57" s="289" t="str">
        <f t="shared" si="1"/>
        <v>款</v>
      </c>
      <c r="H57" s="305"/>
    </row>
    <row r="58" ht="37.95" hidden="1" customHeight="1" spans="1:8">
      <c r="A58" s="306" t="s">
        <v>1390</v>
      </c>
      <c r="B58" s="307" t="s">
        <v>1365</v>
      </c>
      <c r="C58" s="308"/>
      <c r="D58" s="308"/>
      <c r="E58" s="309" t="str">
        <f t="shared" si="2"/>
        <v/>
      </c>
      <c r="F58" s="305" t="str">
        <f t="shared" si="0"/>
        <v>否</v>
      </c>
      <c r="G58" s="289" t="str">
        <f t="shared" si="1"/>
        <v>项</v>
      </c>
      <c r="H58" s="305"/>
    </row>
    <row r="59" ht="37.95" hidden="1" customHeight="1" spans="1:8">
      <c r="A59" s="306" t="s">
        <v>1391</v>
      </c>
      <c r="B59" s="307" t="s">
        <v>1367</v>
      </c>
      <c r="C59" s="308"/>
      <c r="D59" s="308"/>
      <c r="E59" s="309" t="str">
        <f t="shared" si="2"/>
        <v/>
      </c>
      <c r="F59" s="305" t="str">
        <f t="shared" si="0"/>
        <v>否</v>
      </c>
      <c r="G59" s="289" t="str">
        <f t="shared" si="1"/>
        <v>项</v>
      </c>
      <c r="H59" s="305"/>
    </row>
    <row r="60" ht="37.95" hidden="1" customHeight="1" spans="1:8">
      <c r="A60" s="306" t="s">
        <v>1392</v>
      </c>
      <c r="B60" s="307" t="s">
        <v>1393</v>
      </c>
      <c r="C60" s="308"/>
      <c r="D60" s="308"/>
      <c r="E60" s="309" t="str">
        <f t="shared" si="2"/>
        <v/>
      </c>
      <c r="F60" s="305" t="str">
        <f t="shared" si="0"/>
        <v>否</v>
      </c>
      <c r="G60" s="289" t="str">
        <f t="shared" si="1"/>
        <v>项</v>
      </c>
      <c r="H60" s="305"/>
    </row>
    <row r="61" ht="37.95" hidden="1" customHeight="1" spans="1:8">
      <c r="A61" s="306" t="s">
        <v>1394</v>
      </c>
      <c r="B61" s="310" t="s">
        <v>1395</v>
      </c>
      <c r="C61" s="346"/>
      <c r="D61" s="346"/>
      <c r="E61" s="309"/>
      <c r="F61" s="305" t="str">
        <f t="shared" si="0"/>
        <v>否</v>
      </c>
      <c r="G61" s="289" t="str">
        <f t="shared" si="1"/>
        <v>款</v>
      </c>
      <c r="H61" s="305"/>
    </row>
    <row r="62" ht="37.95" hidden="1" customHeight="1" spans="1:8">
      <c r="A62" s="306" t="s">
        <v>1396</v>
      </c>
      <c r="B62" s="310" t="s">
        <v>1397</v>
      </c>
      <c r="C62" s="346"/>
      <c r="D62" s="346"/>
      <c r="E62" s="309"/>
      <c r="F62" s="305" t="str">
        <f t="shared" si="0"/>
        <v>否</v>
      </c>
      <c r="G62" s="289" t="str">
        <f t="shared" si="1"/>
        <v>款</v>
      </c>
      <c r="H62" s="305"/>
    </row>
    <row r="63" ht="37.95" hidden="1" customHeight="1" spans="1:8">
      <c r="A63" s="306" t="s">
        <v>1398</v>
      </c>
      <c r="B63" s="307" t="s">
        <v>1399</v>
      </c>
      <c r="C63" s="308"/>
      <c r="D63" s="308"/>
      <c r="E63" s="309" t="str">
        <f t="shared" si="2"/>
        <v/>
      </c>
      <c r="F63" s="305" t="str">
        <f t="shared" si="0"/>
        <v>否</v>
      </c>
      <c r="G63" s="289" t="str">
        <f t="shared" si="1"/>
        <v>项</v>
      </c>
      <c r="H63" s="305"/>
    </row>
    <row r="64" ht="37.95" hidden="1" customHeight="1" spans="1:8">
      <c r="A64" s="306" t="s">
        <v>1400</v>
      </c>
      <c r="B64" s="307" t="s">
        <v>1401</v>
      </c>
      <c r="C64" s="308"/>
      <c r="D64" s="308"/>
      <c r="E64" s="309" t="str">
        <f t="shared" si="2"/>
        <v/>
      </c>
      <c r="F64" s="305" t="str">
        <f t="shared" si="0"/>
        <v>否</v>
      </c>
      <c r="G64" s="289" t="str">
        <f t="shared" si="1"/>
        <v>项</v>
      </c>
      <c r="H64" s="305"/>
    </row>
    <row r="65" ht="37.95" hidden="1" customHeight="1" spans="1:8">
      <c r="A65" s="306" t="s">
        <v>1402</v>
      </c>
      <c r="B65" s="307" t="s">
        <v>1403</v>
      </c>
      <c r="C65" s="308"/>
      <c r="D65" s="308"/>
      <c r="E65" s="309" t="str">
        <f t="shared" si="2"/>
        <v/>
      </c>
      <c r="F65" s="305" t="str">
        <f t="shared" si="0"/>
        <v>否</v>
      </c>
      <c r="G65" s="289" t="str">
        <f t="shared" si="1"/>
        <v>项</v>
      </c>
      <c r="H65" s="305"/>
    </row>
    <row r="66" ht="37.95" hidden="1" customHeight="1" spans="1:8">
      <c r="A66" s="306" t="s">
        <v>1404</v>
      </c>
      <c r="B66" s="307" t="s">
        <v>1405</v>
      </c>
      <c r="C66" s="308"/>
      <c r="D66" s="308"/>
      <c r="E66" s="309" t="str">
        <f t="shared" si="2"/>
        <v/>
      </c>
      <c r="F66" s="305" t="str">
        <f t="shared" si="0"/>
        <v>否</v>
      </c>
      <c r="G66" s="289" t="str">
        <f t="shared" si="1"/>
        <v>项</v>
      </c>
      <c r="H66" s="305"/>
    </row>
    <row r="67" ht="37.95" hidden="1" customHeight="1" spans="1:8">
      <c r="A67" s="306" t="s">
        <v>1406</v>
      </c>
      <c r="B67" s="307" t="s">
        <v>1407</v>
      </c>
      <c r="C67" s="308"/>
      <c r="D67" s="308"/>
      <c r="E67" s="309" t="str">
        <f t="shared" si="2"/>
        <v/>
      </c>
      <c r="F67" s="305" t="str">
        <f t="shared" si="0"/>
        <v>否</v>
      </c>
      <c r="G67" s="289" t="str">
        <f t="shared" si="1"/>
        <v>项</v>
      </c>
      <c r="H67" s="305"/>
    </row>
    <row r="68" ht="37.95" customHeight="1" spans="1:8">
      <c r="A68" s="306" t="s">
        <v>1408</v>
      </c>
      <c r="B68" s="310" t="s">
        <v>1409</v>
      </c>
      <c r="C68" s="346"/>
      <c r="D68" s="346"/>
      <c r="E68" s="309" t="str">
        <f t="shared" si="2"/>
        <v/>
      </c>
      <c r="F68" s="305" t="str">
        <f t="shared" ref="F68:F131" si="3">IF(LEN(A68)=3,"是",IF(B68&lt;&gt;"",IF(SUM(C68:D68)&lt;&gt;0,"是","否"),"是"))</f>
        <v>否</v>
      </c>
      <c r="G68" s="289" t="str">
        <f t="shared" ref="G68:G131" si="4">IF(LEN(A68)=3,"类",IF(LEN(A68)=5,"款","项"))</f>
        <v>款</v>
      </c>
      <c r="H68" s="305"/>
    </row>
    <row r="69" ht="37.95" hidden="1" customHeight="1" spans="1:8">
      <c r="A69" s="306" t="s">
        <v>1410</v>
      </c>
      <c r="B69" s="307" t="s">
        <v>1411</v>
      </c>
      <c r="C69" s="308">
        <v>1847</v>
      </c>
      <c r="D69" s="308">
        <v>3251</v>
      </c>
      <c r="E69" s="309">
        <f t="shared" ref="E69:E131" si="5">IF(C69&gt;0,D69/C69-1,IF(C69&lt;0,-(D69/C69-1),""))</f>
        <v>0.76</v>
      </c>
      <c r="F69" s="305" t="str">
        <f t="shared" si="3"/>
        <v>是</v>
      </c>
      <c r="G69" s="289" t="str">
        <f t="shared" si="4"/>
        <v>项</v>
      </c>
      <c r="H69" s="305"/>
    </row>
    <row r="70" ht="37.95" hidden="1" customHeight="1" spans="1:8">
      <c r="A70" s="306" t="s">
        <v>1412</v>
      </c>
      <c r="B70" s="307" t="s">
        <v>1413</v>
      </c>
      <c r="C70" s="308"/>
      <c r="D70" s="308"/>
      <c r="E70" s="309" t="str">
        <f t="shared" si="5"/>
        <v/>
      </c>
      <c r="F70" s="305" t="str">
        <f t="shared" si="3"/>
        <v>否</v>
      </c>
      <c r="G70" s="289" t="str">
        <f t="shared" si="4"/>
        <v>项</v>
      </c>
      <c r="H70" s="305"/>
    </row>
    <row r="71" ht="37.95" hidden="1" customHeight="1" spans="1:8">
      <c r="A71" s="306" t="s">
        <v>1414</v>
      </c>
      <c r="B71" s="307" t="s">
        <v>1415</v>
      </c>
      <c r="C71" s="308">
        <v>2260</v>
      </c>
      <c r="D71" s="308">
        <v>4310</v>
      </c>
      <c r="E71" s="309">
        <f t="shared" si="5"/>
        <v>0.907</v>
      </c>
      <c r="F71" s="305" t="str">
        <f t="shared" si="3"/>
        <v>是</v>
      </c>
      <c r="G71" s="289" t="str">
        <f t="shared" si="4"/>
        <v>项</v>
      </c>
      <c r="H71" s="305"/>
    </row>
    <row r="72" ht="37.95" hidden="1" customHeight="1" spans="1:8">
      <c r="A72" s="306" t="s">
        <v>1416</v>
      </c>
      <c r="B72" s="310" t="s">
        <v>1417</v>
      </c>
      <c r="C72" s="346"/>
      <c r="D72" s="346"/>
      <c r="E72" s="309"/>
      <c r="F72" s="305" t="str">
        <f t="shared" si="3"/>
        <v>否</v>
      </c>
      <c r="G72" s="289" t="str">
        <f t="shared" si="4"/>
        <v>款</v>
      </c>
      <c r="H72" s="305"/>
    </row>
    <row r="73" ht="37.95" hidden="1" customHeight="1" spans="1:8">
      <c r="A73" s="306" t="s">
        <v>1418</v>
      </c>
      <c r="B73" s="307" t="s">
        <v>1365</v>
      </c>
      <c r="C73" s="308"/>
      <c r="D73" s="308"/>
      <c r="E73" s="309" t="str">
        <f t="shared" si="5"/>
        <v/>
      </c>
      <c r="F73" s="305" t="str">
        <f t="shared" si="3"/>
        <v>否</v>
      </c>
      <c r="G73" s="289" t="str">
        <f t="shared" si="4"/>
        <v>项</v>
      </c>
      <c r="H73" s="305"/>
    </row>
    <row r="74" ht="37.95" hidden="1" customHeight="1" spans="1:8">
      <c r="A74" s="306" t="s">
        <v>1419</v>
      </c>
      <c r="B74" s="307" t="s">
        <v>1367</v>
      </c>
      <c r="C74" s="308"/>
      <c r="D74" s="308"/>
      <c r="E74" s="309" t="str">
        <f t="shared" si="5"/>
        <v/>
      </c>
      <c r="F74" s="305" t="str">
        <f t="shared" si="3"/>
        <v>否</v>
      </c>
      <c r="G74" s="289" t="str">
        <f t="shared" si="4"/>
        <v>项</v>
      </c>
      <c r="H74" s="305"/>
    </row>
    <row r="75" ht="37.95" hidden="1" customHeight="1" spans="1:8">
      <c r="A75" s="306" t="s">
        <v>1420</v>
      </c>
      <c r="B75" s="307" t="s">
        <v>1421</v>
      </c>
      <c r="C75" s="308"/>
      <c r="D75" s="308"/>
      <c r="E75" s="309" t="str">
        <f t="shared" si="5"/>
        <v/>
      </c>
      <c r="F75" s="305" t="str">
        <f t="shared" si="3"/>
        <v>否</v>
      </c>
      <c r="G75" s="289" t="str">
        <f t="shared" si="4"/>
        <v>项</v>
      </c>
      <c r="H75" s="305"/>
    </row>
    <row r="76" ht="37.95" hidden="1" customHeight="1" spans="1:8">
      <c r="A76" s="306" t="s">
        <v>1422</v>
      </c>
      <c r="B76" s="310" t="s">
        <v>1423</v>
      </c>
      <c r="C76" s="346"/>
      <c r="D76" s="346"/>
      <c r="E76" s="309"/>
      <c r="F76" s="305" t="str">
        <f t="shared" si="3"/>
        <v>否</v>
      </c>
      <c r="G76" s="289" t="str">
        <f t="shared" si="4"/>
        <v>款</v>
      </c>
      <c r="H76" s="305"/>
    </row>
    <row r="77" ht="37.95" hidden="1" customHeight="1" spans="1:8">
      <c r="A77" s="306" t="s">
        <v>1424</v>
      </c>
      <c r="B77" s="307" t="s">
        <v>1365</v>
      </c>
      <c r="C77" s="308"/>
      <c r="D77" s="308"/>
      <c r="E77" s="309" t="str">
        <f t="shared" si="5"/>
        <v/>
      </c>
      <c r="F77" s="305" t="str">
        <f t="shared" si="3"/>
        <v>否</v>
      </c>
      <c r="G77" s="289" t="str">
        <f t="shared" si="4"/>
        <v>项</v>
      </c>
      <c r="H77" s="305"/>
    </row>
    <row r="78" ht="37.95" hidden="1" customHeight="1" spans="1:8">
      <c r="A78" s="306" t="s">
        <v>1425</v>
      </c>
      <c r="B78" s="307" t="s">
        <v>1367</v>
      </c>
      <c r="C78" s="308"/>
      <c r="D78" s="308"/>
      <c r="E78" s="309" t="str">
        <f t="shared" si="5"/>
        <v/>
      </c>
      <c r="F78" s="305" t="str">
        <f t="shared" si="3"/>
        <v>否</v>
      </c>
      <c r="G78" s="289" t="str">
        <f t="shared" si="4"/>
        <v>项</v>
      </c>
      <c r="H78" s="305"/>
    </row>
    <row r="79" s="285" customFormat="1" ht="37.95" hidden="1" customHeight="1" spans="1:9">
      <c r="A79" s="306" t="s">
        <v>1426</v>
      </c>
      <c r="B79" s="307" t="s">
        <v>1427</v>
      </c>
      <c r="C79" s="308"/>
      <c r="D79" s="308"/>
      <c r="E79" s="309" t="str">
        <f t="shared" si="5"/>
        <v/>
      </c>
      <c r="F79" s="305" t="str">
        <f t="shared" si="3"/>
        <v>否</v>
      </c>
      <c r="G79" s="289" t="str">
        <f t="shared" si="4"/>
        <v>项</v>
      </c>
      <c r="H79" s="305"/>
      <c r="I79" s="289"/>
    </row>
    <row r="80" s="285" customFormat="1" ht="37.95" hidden="1" customHeight="1" spans="1:9">
      <c r="A80" s="306" t="s">
        <v>1428</v>
      </c>
      <c r="B80" s="310" t="s">
        <v>1429</v>
      </c>
      <c r="C80" s="346"/>
      <c r="D80" s="346"/>
      <c r="E80" s="309"/>
      <c r="F80" s="305" t="str">
        <f t="shared" si="3"/>
        <v>否</v>
      </c>
      <c r="G80" s="289" t="str">
        <f t="shared" si="4"/>
        <v>款</v>
      </c>
      <c r="H80" s="305"/>
      <c r="I80" s="289"/>
    </row>
    <row r="81" s="285" customFormat="1" ht="37.95" hidden="1" customHeight="1" spans="1:9">
      <c r="A81" s="306" t="s">
        <v>1430</v>
      </c>
      <c r="B81" s="307" t="s">
        <v>1399</v>
      </c>
      <c r="C81" s="308"/>
      <c r="D81" s="308"/>
      <c r="E81" s="309" t="str">
        <f t="shared" si="5"/>
        <v/>
      </c>
      <c r="F81" s="305" t="str">
        <f t="shared" si="3"/>
        <v>否</v>
      </c>
      <c r="G81" s="289" t="str">
        <f t="shared" si="4"/>
        <v>项</v>
      </c>
      <c r="H81" s="305"/>
      <c r="I81" s="289"/>
    </row>
    <row r="82" s="285" customFormat="1" ht="37.95" hidden="1" customHeight="1" spans="1:9">
      <c r="A82" s="306" t="s">
        <v>1431</v>
      </c>
      <c r="B82" s="307" t="s">
        <v>1401</v>
      </c>
      <c r="C82" s="308"/>
      <c r="D82" s="308"/>
      <c r="E82" s="309" t="str">
        <f t="shared" si="5"/>
        <v/>
      </c>
      <c r="F82" s="305" t="str">
        <f t="shared" si="3"/>
        <v>否</v>
      </c>
      <c r="G82" s="289" t="str">
        <f t="shared" si="4"/>
        <v>项</v>
      </c>
      <c r="H82" s="305"/>
      <c r="I82" s="289"/>
    </row>
    <row r="83" s="285" customFormat="1" ht="37.95" hidden="1" customHeight="1" spans="1:9">
      <c r="A83" s="306" t="s">
        <v>1432</v>
      </c>
      <c r="B83" s="307" t="s">
        <v>1403</v>
      </c>
      <c r="C83" s="308"/>
      <c r="D83" s="308"/>
      <c r="E83" s="309" t="str">
        <f t="shared" si="5"/>
        <v/>
      </c>
      <c r="F83" s="305" t="str">
        <f t="shared" si="3"/>
        <v>否</v>
      </c>
      <c r="G83" s="289" t="str">
        <f t="shared" si="4"/>
        <v>项</v>
      </c>
      <c r="H83" s="305"/>
      <c r="I83" s="289"/>
    </row>
    <row r="84" s="285" customFormat="1" ht="37.95" hidden="1" customHeight="1" spans="1:9">
      <c r="A84" s="306" t="s">
        <v>1433</v>
      </c>
      <c r="B84" s="307" t="s">
        <v>1405</v>
      </c>
      <c r="C84" s="308"/>
      <c r="D84" s="308"/>
      <c r="E84" s="309" t="str">
        <f t="shared" si="5"/>
        <v/>
      </c>
      <c r="F84" s="305" t="str">
        <f t="shared" si="3"/>
        <v>否</v>
      </c>
      <c r="G84" s="289" t="str">
        <f t="shared" si="4"/>
        <v>项</v>
      </c>
      <c r="H84" s="305"/>
      <c r="I84" s="289"/>
    </row>
    <row r="85" s="285" customFormat="1" ht="37.95" hidden="1" customHeight="1" spans="1:9">
      <c r="A85" s="306" t="s">
        <v>1434</v>
      </c>
      <c r="B85" s="307" t="s">
        <v>1435</v>
      </c>
      <c r="C85" s="308"/>
      <c r="D85" s="308"/>
      <c r="E85" s="309" t="str">
        <f t="shared" si="5"/>
        <v/>
      </c>
      <c r="F85" s="305" t="str">
        <f t="shared" si="3"/>
        <v>否</v>
      </c>
      <c r="G85" s="289" t="str">
        <f t="shared" si="4"/>
        <v>项</v>
      </c>
      <c r="H85" s="305"/>
      <c r="I85" s="289"/>
    </row>
    <row r="86" s="285" customFormat="1" ht="37.95" hidden="1" customHeight="1" spans="1:9">
      <c r="A86" s="306" t="s">
        <v>1436</v>
      </c>
      <c r="B86" s="310" t="s">
        <v>1437</v>
      </c>
      <c r="C86" s="346"/>
      <c r="D86" s="346"/>
      <c r="E86" s="309"/>
      <c r="F86" s="305" t="str">
        <f t="shared" si="3"/>
        <v>否</v>
      </c>
      <c r="G86" s="289" t="str">
        <f t="shared" si="4"/>
        <v>款</v>
      </c>
      <c r="H86" s="305"/>
      <c r="I86" s="289"/>
    </row>
    <row r="87" s="285" customFormat="1" ht="37.95" hidden="1" customHeight="1" spans="1:9">
      <c r="A87" s="306" t="s">
        <v>1438</v>
      </c>
      <c r="B87" s="307" t="s">
        <v>1411</v>
      </c>
      <c r="C87" s="308"/>
      <c r="D87" s="308"/>
      <c r="E87" s="309" t="str">
        <f t="shared" si="5"/>
        <v/>
      </c>
      <c r="F87" s="305" t="str">
        <f t="shared" si="3"/>
        <v>否</v>
      </c>
      <c r="G87" s="289" t="str">
        <f t="shared" si="4"/>
        <v>项</v>
      </c>
      <c r="H87" s="305"/>
      <c r="I87" s="289"/>
    </row>
    <row r="88" s="285" customFormat="1" ht="37.95" hidden="1" customHeight="1" spans="1:9">
      <c r="A88" s="306" t="s">
        <v>1439</v>
      </c>
      <c r="B88" s="307" t="s">
        <v>1440</v>
      </c>
      <c r="C88" s="308"/>
      <c r="D88" s="308"/>
      <c r="E88" s="309" t="str">
        <f t="shared" si="5"/>
        <v/>
      </c>
      <c r="F88" s="305" t="str">
        <f t="shared" si="3"/>
        <v>否</v>
      </c>
      <c r="G88" s="289" t="str">
        <f t="shared" si="4"/>
        <v>项</v>
      </c>
      <c r="H88" s="305"/>
      <c r="I88" s="289"/>
    </row>
    <row r="89" s="285" customFormat="1" ht="37.95" hidden="1" customHeight="1" spans="1:9">
      <c r="A89" s="306" t="s">
        <v>1441</v>
      </c>
      <c r="B89" s="310" t="s">
        <v>1442</v>
      </c>
      <c r="C89" s="346"/>
      <c r="D89" s="346"/>
      <c r="E89" s="309"/>
      <c r="F89" s="305" t="str">
        <f t="shared" si="3"/>
        <v>否</v>
      </c>
      <c r="G89" s="289" t="str">
        <f t="shared" si="4"/>
        <v>款</v>
      </c>
      <c r="H89" s="305"/>
      <c r="I89" s="289"/>
    </row>
    <row r="90" s="285" customFormat="1" ht="37.95" hidden="1" customHeight="1" spans="1:9">
      <c r="A90" s="306" t="s">
        <v>1443</v>
      </c>
      <c r="B90" s="307" t="s">
        <v>1365</v>
      </c>
      <c r="C90" s="308"/>
      <c r="D90" s="308"/>
      <c r="E90" s="309" t="str">
        <f t="shared" si="5"/>
        <v/>
      </c>
      <c r="F90" s="305" t="str">
        <f t="shared" si="3"/>
        <v>否</v>
      </c>
      <c r="G90" s="289" t="str">
        <f t="shared" si="4"/>
        <v>项</v>
      </c>
      <c r="H90" s="305"/>
      <c r="I90" s="289"/>
    </row>
    <row r="91" s="285" customFormat="1" ht="37.95" hidden="1" customHeight="1" spans="1:9">
      <c r="A91" s="306" t="s">
        <v>1444</v>
      </c>
      <c r="B91" s="307" t="s">
        <v>1367</v>
      </c>
      <c r="C91" s="308"/>
      <c r="D91" s="308"/>
      <c r="E91" s="309" t="str">
        <f t="shared" si="5"/>
        <v/>
      </c>
      <c r="F91" s="305" t="str">
        <f t="shared" si="3"/>
        <v>否</v>
      </c>
      <c r="G91" s="289" t="str">
        <f t="shared" si="4"/>
        <v>项</v>
      </c>
      <c r="H91" s="305"/>
      <c r="I91" s="289"/>
    </row>
    <row r="92" s="285" customFormat="1" ht="37.95" hidden="1" customHeight="1" spans="1:9">
      <c r="A92" s="306" t="s">
        <v>1445</v>
      </c>
      <c r="B92" s="307" t="s">
        <v>1369</v>
      </c>
      <c r="C92" s="308"/>
      <c r="D92" s="308"/>
      <c r="E92" s="309" t="str">
        <f t="shared" si="5"/>
        <v/>
      </c>
      <c r="F92" s="305" t="str">
        <f t="shared" si="3"/>
        <v>否</v>
      </c>
      <c r="G92" s="289" t="str">
        <f t="shared" si="4"/>
        <v>项</v>
      </c>
      <c r="H92" s="305"/>
      <c r="I92" s="289"/>
    </row>
    <row r="93" s="285" customFormat="1" ht="37.95" hidden="1" customHeight="1" spans="1:9">
      <c r="A93" s="306" t="s">
        <v>1446</v>
      </c>
      <c r="B93" s="307" t="s">
        <v>1371</v>
      </c>
      <c r="C93" s="308"/>
      <c r="D93" s="308"/>
      <c r="E93" s="309" t="str">
        <f t="shared" si="5"/>
        <v/>
      </c>
      <c r="F93" s="305" t="str">
        <f t="shared" si="3"/>
        <v>否</v>
      </c>
      <c r="G93" s="289" t="str">
        <f t="shared" si="4"/>
        <v>项</v>
      </c>
      <c r="H93" s="305"/>
      <c r="I93" s="289"/>
    </row>
    <row r="94" ht="37.95" hidden="1" customHeight="1" spans="1:8">
      <c r="A94" s="306" t="s">
        <v>1447</v>
      </c>
      <c r="B94" s="307" t="s">
        <v>1377</v>
      </c>
      <c r="C94" s="308"/>
      <c r="D94" s="308"/>
      <c r="E94" s="309" t="str">
        <f t="shared" si="5"/>
        <v/>
      </c>
      <c r="F94" s="305" t="str">
        <f t="shared" si="3"/>
        <v>否</v>
      </c>
      <c r="G94" s="289" t="str">
        <f t="shared" si="4"/>
        <v>项</v>
      </c>
      <c r="H94" s="305"/>
    </row>
    <row r="95" ht="37.95" hidden="1" customHeight="1" spans="1:8">
      <c r="A95" s="306" t="s">
        <v>1448</v>
      </c>
      <c r="B95" s="307" t="s">
        <v>1381</v>
      </c>
      <c r="C95" s="308"/>
      <c r="D95" s="308"/>
      <c r="E95" s="309" t="str">
        <f t="shared" si="5"/>
        <v/>
      </c>
      <c r="F95" s="305" t="str">
        <f t="shared" si="3"/>
        <v>否</v>
      </c>
      <c r="G95" s="289" t="str">
        <f t="shared" si="4"/>
        <v>项</v>
      </c>
      <c r="H95" s="305"/>
    </row>
    <row r="96" ht="37.95" hidden="1" customHeight="1" spans="1:8">
      <c r="A96" s="306" t="s">
        <v>1449</v>
      </c>
      <c r="B96" s="307" t="s">
        <v>1383</v>
      </c>
      <c r="C96" s="308"/>
      <c r="D96" s="308"/>
      <c r="E96" s="309" t="str">
        <f t="shared" si="5"/>
        <v/>
      </c>
      <c r="F96" s="305" t="str">
        <f t="shared" si="3"/>
        <v>否</v>
      </c>
      <c r="G96" s="289" t="str">
        <f t="shared" si="4"/>
        <v>项</v>
      </c>
      <c r="H96" s="305"/>
    </row>
    <row r="97" s="285" customFormat="1" ht="37.95" hidden="1" customHeight="1" spans="1:9">
      <c r="A97" s="306" t="s">
        <v>1450</v>
      </c>
      <c r="B97" s="307" t="s">
        <v>1451</v>
      </c>
      <c r="C97" s="308"/>
      <c r="D97" s="308"/>
      <c r="E97" s="309" t="str">
        <f t="shared" si="5"/>
        <v/>
      </c>
      <c r="F97" s="305" t="str">
        <f t="shared" si="3"/>
        <v>否</v>
      </c>
      <c r="G97" s="289" t="str">
        <f t="shared" si="4"/>
        <v>项</v>
      </c>
      <c r="H97" s="305"/>
      <c r="I97" s="289"/>
    </row>
    <row r="98" s="285" customFormat="1" ht="37.95" customHeight="1" spans="1:9">
      <c r="A98" s="301" t="s">
        <v>90</v>
      </c>
      <c r="B98" s="302" t="s">
        <v>1452</v>
      </c>
      <c r="C98" s="342"/>
      <c r="D98" s="342">
        <v>31</v>
      </c>
      <c r="E98" s="304" t="str">
        <f t="shared" si="5"/>
        <v/>
      </c>
      <c r="F98" s="305" t="str">
        <f t="shared" si="3"/>
        <v>是</v>
      </c>
      <c r="G98" s="289" t="str">
        <f t="shared" si="4"/>
        <v>类</v>
      </c>
      <c r="H98" s="305"/>
      <c r="I98" s="289"/>
    </row>
    <row r="99" ht="37.95" customHeight="1" spans="1:8">
      <c r="A99" s="306" t="s">
        <v>1453</v>
      </c>
      <c r="B99" s="310" t="s">
        <v>1454</v>
      </c>
      <c r="C99" s="346"/>
      <c r="D99" s="346">
        <v>31</v>
      </c>
      <c r="E99" s="309" t="str">
        <f t="shared" si="5"/>
        <v/>
      </c>
      <c r="F99" s="305" t="str">
        <f t="shared" si="3"/>
        <v>是</v>
      </c>
      <c r="G99" s="289" t="str">
        <f t="shared" si="4"/>
        <v>款</v>
      </c>
      <c r="H99" s="305"/>
    </row>
    <row r="100" s="285" customFormat="1" ht="20" hidden="1" customHeight="1" spans="1:9">
      <c r="A100" s="306" t="s">
        <v>1455</v>
      </c>
      <c r="B100" s="307" t="s">
        <v>1335</v>
      </c>
      <c r="C100" s="308"/>
      <c r="D100" s="308"/>
      <c r="E100" s="309" t="str">
        <f t="shared" si="5"/>
        <v/>
      </c>
      <c r="F100" s="305" t="str">
        <f t="shared" si="3"/>
        <v>否</v>
      </c>
      <c r="G100" s="289" t="str">
        <f t="shared" si="4"/>
        <v>项</v>
      </c>
      <c r="H100" s="305"/>
      <c r="I100" s="289"/>
    </row>
    <row r="101" s="285" customFormat="1" ht="20" hidden="1" customHeight="1" spans="1:9">
      <c r="A101" s="306" t="s">
        <v>1456</v>
      </c>
      <c r="B101" s="307" t="s">
        <v>1457</v>
      </c>
      <c r="C101" s="308"/>
      <c r="D101" s="308"/>
      <c r="E101" s="309" t="str">
        <f t="shared" si="5"/>
        <v/>
      </c>
      <c r="F101" s="305" t="str">
        <f t="shared" si="3"/>
        <v>否</v>
      </c>
      <c r="G101" s="289" t="str">
        <f t="shared" si="4"/>
        <v>项</v>
      </c>
      <c r="H101" s="305"/>
      <c r="I101" s="289"/>
    </row>
    <row r="102" s="285" customFormat="1" ht="20" hidden="1" customHeight="1" spans="1:9">
      <c r="A102" s="306" t="s">
        <v>1458</v>
      </c>
      <c r="B102" s="307" t="s">
        <v>1459</v>
      </c>
      <c r="C102" s="308"/>
      <c r="D102" s="308"/>
      <c r="E102" s="309" t="str">
        <f t="shared" si="5"/>
        <v/>
      </c>
      <c r="F102" s="305" t="str">
        <f t="shared" si="3"/>
        <v>否</v>
      </c>
      <c r="G102" s="289" t="str">
        <f t="shared" si="4"/>
        <v>项</v>
      </c>
      <c r="H102" s="305"/>
      <c r="I102" s="289"/>
    </row>
    <row r="103" s="285" customFormat="1" ht="20" hidden="1" customHeight="1" spans="1:9">
      <c r="A103" s="306" t="s">
        <v>1460</v>
      </c>
      <c r="B103" s="307" t="s">
        <v>1461</v>
      </c>
      <c r="C103" s="308"/>
      <c r="D103" s="308"/>
      <c r="E103" s="309" t="str">
        <f t="shared" si="5"/>
        <v/>
      </c>
      <c r="F103" s="305" t="str">
        <f t="shared" si="3"/>
        <v>否</v>
      </c>
      <c r="G103" s="289" t="str">
        <f t="shared" si="4"/>
        <v>项</v>
      </c>
      <c r="H103" s="305"/>
      <c r="I103" s="289"/>
    </row>
    <row r="104" s="285" customFormat="1" ht="20" hidden="1" customHeight="1" spans="1:9">
      <c r="A104" s="306" t="s">
        <v>1462</v>
      </c>
      <c r="B104" s="307" t="s">
        <v>1463</v>
      </c>
      <c r="C104" s="308"/>
      <c r="D104" s="308"/>
      <c r="E104" s="309" t="str">
        <f t="shared" si="5"/>
        <v/>
      </c>
      <c r="F104" s="305" t="str">
        <f t="shared" si="3"/>
        <v>否</v>
      </c>
      <c r="G104" s="289" t="str">
        <f t="shared" si="4"/>
        <v>款</v>
      </c>
      <c r="H104" s="305"/>
      <c r="I104" s="289"/>
    </row>
    <row r="105" ht="20" hidden="1" customHeight="1" spans="1:8">
      <c r="A105" s="306" t="s">
        <v>1464</v>
      </c>
      <c r="B105" s="307" t="s">
        <v>1335</v>
      </c>
      <c r="C105" s="308"/>
      <c r="D105" s="308"/>
      <c r="E105" s="309" t="str">
        <f t="shared" si="5"/>
        <v/>
      </c>
      <c r="F105" s="305" t="str">
        <f t="shared" si="3"/>
        <v>否</v>
      </c>
      <c r="G105" s="289" t="str">
        <f t="shared" si="4"/>
        <v>项</v>
      </c>
      <c r="H105" s="305"/>
    </row>
    <row r="106" s="285" customFormat="1" ht="20" hidden="1" customHeight="1" spans="1:9">
      <c r="A106" s="306" t="s">
        <v>1465</v>
      </c>
      <c r="B106" s="307" t="s">
        <v>1457</v>
      </c>
      <c r="C106" s="308"/>
      <c r="D106" s="308"/>
      <c r="E106" s="309" t="str">
        <f t="shared" si="5"/>
        <v/>
      </c>
      <c r="F106" s="305" t="str">
        <f t="shared" si="3"/>
        <v>否</v>
      </c>
      <c r="G106" s="289" t="str">
        <f t="shared" si="4"/>
        <v>项</v>
      </c>
      <c r="H106" s="305"/>
      <c r="I106" s="289"/>
    </row>
    <row r="107" s="285" customFormat="1" ht="20" hidden="1" customHeight="1" spans="1:9">
      <c r="A107" s="306" t="s">
        <v>1466</v>
      </c>
      <c r="B107" s="307" t="s">
        <v>1467</v>
      </c>
      <c r="C107" s="308"/>
      <c r="D107" s="308"/>
      <c r="E107" s="309" t="str">
        <f t="shared" si="5"/>
        <v/>
      </c>
      <c r="F107" s="305" t="str">
        <f t="shared" si="3"/>
        <v>否</v>
      </c>
      <c r="G107" s="289" t="str">
        <f t="shared" si="4"/>
        <v>项</v>
      </c>
      <c r="H107" s="305"/>
      <c r="I107" s="289"/>
    </row>
    <row r="108" s="285" customFormat="1" ht="20" hidden="1" customHeight="1" spans="1:9">
      <c r="A108" s="306" t="s">
        <v>1468</v>
      </c>
      <c r="B108" s="307" t="s">
        <v>1469</v>
      </c>
      <c r="C108" s="308"/>
      <c r="D108" s="308"/>
      <c r="E108" s="309" t="str">
        <f t="shared" si="5"/>
        <v/>
      </c>
      <c r="F108" s="305" t="str">
        <f t="shared" si="3"/>
        <v>否</v>
      </c>
      <c r="G108" s="289" t="str">
        <f t="shared" si="4"/>
        <v>项</v>
      </c>
      <c r="H108" s="305"/>
      <c r="I108" s="289"/>
    </row>
    <row r="109" ht="20" hidden="1" customHeight="1" spans="1:8">
      <c r="A109" s="306" t="s">
        <v>1470</v>
      </c>
      <c r="B109" s="310" t="s">
        <v>1471</v>
      </c>
      <c r="C109" s="346"/>
      <c r="D109" s="346"/>
      <c r="E109" s="309"/>
      <c r="F109" s="305" t="str">
        <f t="shared" si="3"/>
        <v>否</v>
      </c>
      <c r="G109" s="289" t="str">
        <f t="shared" si="4"/>
        <v>款</v>
      </c>
      <c r="H109" s="305"/>
    </row>
    <row r="110" s="285" customFormat="1" ht="20" hidden="1" customHeight="1" spans="1:9">
      <c r="A110" s="306" t="s">
        <v>1472</v>
      </c>
      <c r="B110" s="307" t="s">
        <v>1473</v>
      </c>
      <c r="C110" s="308"/>
      <c r="D110" s="308"/>
      <c r="E110" s="309" t="str">
        <f t="shared" si="5"/>
        <v/>
      </c>
      <c r="F110" s="305" t="str">
        <f t="shared" si="3"/>
        <v>否</v>
      </c>
      <c r="G110" s="289" t="str">
        <f t="shared" si="4"/>
        <v>项</v>
      </c>
      <c r="H110" s="305"/>
      <c r="I110" s="289"/>
    </row>
    <row r="111" s="285" customFormat="1" ht="20" hidden="1" customHeight="1" spans="1:9">
      <c r="A111" s="306" t="s">
        <v>1474</v>
      </c>
      <c r="B111" s="307" t="s">
        <v>1475</v>
      </c>
      <c r="C111" s="308"/>
      <c r="D111" s="308"/>
      <c r="E111" s="309" t="str">
        <f t="shared" si="5"/>
        <v/>
      </c>
      <c r="F111" s="305" t="str">
        <f t="shared" si="3"/>
        <v>否</v>
      </c>
      <c r="G111" s="289" t="str">
        <f t="shared" si="4"/>
        <v>项</v>
      </c>
      <c r="H111" s="305"/>
      <c r="I111" s="289"/>
    </row>
    <row r="112" s="285" customFormat="1" ht="20" hidden="1" customHeight="1" spans="1:9">
      <c r="A112" s="306" t="s">
        <v>1476</v>
      </c>
      <c r="B112" s="307" t="s">
        <v>1477</v>
      </c>
      <c r="C112" s="308"/>
      <c r="D112" s="308"/>
      <c r="E112" s="309" t="str">
        <f t="shared" si="5"/>
        <v/>
      </c>
      <c r="F112" s="305" t="str">
        <f t="shared" si="3"/>
        <v>否</v>
      </c>
      <c r="G112" s="289" t="str">
        <f t="shared" si="4"/>
        <v>项</v>
      </c>
      <c r="H112" s="305"/>
      <c r="I112" s="289"/>
    </row>
    <row r="113" ht="20" hidden="1" customHeight="1" spans="1:8">
      <c r="A113" s="306" t="s">
        <v>1478</v>
      </c>
      <c r="B113" s="307" t="s">
        <v>1479</v>
      </c>
      <c r="C113" s="308"/>
      <c r="D113" s="308"/>
      <c r="E113" s="309" t="str">
        <f t="shared" si="5"/>
        <v/>
      </c>
      <c r="F113" s="305" t="str">
        <f t="shared" si="3"/>
        <v>否</v>
      </c>
      <c r="G113" s="289" t="str">
        <f t="shared" si="4"/>
        <v>项</v>
      </c>
      <c r="H113" s="305"/>
    </row>
    <row r="114" s="285" customFormat="1" ht="20" hidden="1" customHeight="1" spans="1:9">
      <c r="A114" s="317">
        <v>21370</v>
      </c>
      <c r="B114" s="310" t="s">
        <v>1480</v>
      </c>
      <c r="C114" s="346"/>
      <c r="D114" s="346"/>
      <c r="E114" s="309"/>
      <c r="F114" s="305" t="str">
        <f t="shared" si="3"/>
        <v>否</v>
      </c>
      <c r="G114" s="289" t="str">
        <f t="shared" si="4"/>
        <v>款</v>
      </c>
      <c r="H114" s="305"/>
      <c r="I114" s="289"/>
    </row>
    <row r="115" s="285" customFormat="1" ht="20" hidden="1" customHeight="1" spans="1:9">
      <c r="A115" s="317">
        <v>2137001</v>
      </c>
      <c r="B115" s="307" t="s">
        <v>1335</v>
      </c>
      <c r="C115" s="308"/>
      <c r="D115" s="308"/>
      <c r="E115" s="309" t="str">
        <f t="shared" si="5"/>
        <v/>
      </c>
      <c r="F115" s="305" t="str">
        <f t="shared" si="3"/>
        <v>否</v>
      </c>
      <c r="G115" s="289" t="str">
        <f t="shared" si="4"/>
        <v>项</v>
      </c>
      <c r="H115" s="305"/>
      <c r="I115" s="289"/>
    </row>
    <row r="116" ht="20" hidden="1" customHeight="1" spans="1:8">
      <c r="A116" s="317">
        <v>2137099</v>
      </c>
      <c r="B116" s="307" t="s">
        <v>1481</v>
      </c>
      <c r="C116" s="308"/>
      <c r="D116" s="308"/>
      <c r="E116" s="309" t="str">
        <f t="shared" si="5"/>
        <v/>
      </c>
      <c r="F116" s="305" t="str">
        <f t="shared" si="3"/>
        <v>否</v>
      </c>
      <c r="G116" s="289" t="str">
        <f t="shared" si="4"/>
        <v>项</v>
      </c>
      <c r="H116" s="305"/>
    </row>
    <row r="117" s="285" customFormat="1" ht="20" hidden="1" customHeight="1" spans="1:9">
      <c r="A117" s="317">
        <v>21371</v>
      </c>
      <c r="B117" s="307" t="s">
        <v>1482</v>
      </c>
      <c r="C117" s="308"/>
      <c r="D117" s="308"/>
      <c r="E117" s="309" t="str">
        <f t="shared" si="5"/>
        <v/>
      </c>
      <c r="F117" s="305" t="str">
        <f t="shared" si="3"/>
        <v>否</v>
      </c>
      <c r="G117" s="289" t="str">
        <f t="shared" si="4"/>
        <v>款</v>
      </c>
      <c r="H117" s="305"/>
      <c r="I117" s="289"/>
    </row>
    <row r="118" ht="20" hidden="1" customHeight="1" spans="1:8">
      <c r="A118" s="317">
        <v>2137101</v>
      </c>
      <c r="B118" s="307" t="s">
        <v>1473</v>
      </c>
      <c r="C118" s="308"/>
      <c r="D118" s="308"/>
      <c r="E118" s="309" t="str">
        <f t="shared" si="5"/>
        <v/>
      </c>
      <c r="F118" s="305" t="str">
        <f t="shared" si="3"/>
        <v>否</v>
      </c>
      <c r="G118" s="289" t="str">
        <f t="shared" si="4"/>
        <v>项</v>
      </c>
      <c r="H118" s="305"/>
    </row>
    <row r="119" s="285" customFormat="1" ht="20" hidden="1" customHeight="1" spans="1:9">
      <c r="A119" s="317">
        <v>2137102</v>
      </c>
      <c r="B119" s="307" t="s">
        <v>1483</v>
      </c>
      <c r="C119" s="308"/>
      <c r="D119" s="308"/>
      <c r="E119" s="309" t="str">
        <f t="shared" si="5"/>
        <v/>
      </c>
      <c r="F119" s="305" t="str">
        <f t="shared" si="3"/>
        <v>否</v>
      </c>
      <c r="G119" s="289" t="str">
        <f t="shared" si="4"/>
        <v>项</v>
      </c>
      <c r="H119" s="305"/>
      <c r="I119" s="289"/>
    </row>
    <row r="120" s="285" customFormat="1" ht="20" hidden="1" customHeight="1" spans="1:9">
      <c r="A120" s="317">
        <v>2137103</v>
      </c>
      <c r="B120" s="307" t="s">
        <v>1477</v>
      </c>
      <c r="C120" s="308"/>
      <c r="D120" s="308"/>
      <c r="E120" s="309" t="str">
        <f t="shared" si="5"/>
        <v/>
      </c>
      <c r="F120" s="305" t="str">
        <f t="shared" si="3"/>
        <v>否</v>
      </c>
      <c r="G120" s="289" t="str">
        <f t="shared" si="4"/>
        <v>项</v>
      </c>
      <c r="H120" s="305"/>
      <c r="I120" s="289"/>
    </row>
    <row r="121" s="285" customFormat="1" ht="20" hidden="1" customHeight="1" spans="1:9">
      <c r="A121" s="317">
        <v>2137199</v>
      </c>
      <c r="B121" s="307" t="s">
        <v>1484</v>
      </c>
      <c r="C121" s="308"/>
      <c r="D121" s="308"/>
      <c r="E121" s="309" t="str">
        <f t="shared" si="5"/>
        <v/>
      </c>
      <c r="F121" s="305" t="str">
        <f t="shared" si="3"/>
        <v>否</v>
      </c>
      <c r="G121" s="289" t="str">
        <f t="shared" si="4"/>
        <v>项</v>
      </c>
      <c r="H121" s="305"/>
      <c r="I121" s="289"/>
    </row>
    <row r="122" s="285" customFormat="1" ht="37.95" customHeight="1" spans="1:9">
      <c r="A122" s="301" t="s">
        <v>92</v>
      </c>
      <c r="B122" s="302" t="s">
        <v>1485</v>
      </c>
      <c r="C122" s="342">
        <v>56000</v>
      </c>
      <c r="D122" s="342">
        <v>0</v>
      </c>
      <c r="E122" s="304"/>
      <c r="F122" s="305" t="str">
        <f t="shared" si="3"/>
        <v>是</v>
      </c>
      <c r="G122" s="289" t="str">
        <f t="shared" si="4"/>
        <v>类</v>
      </c>
      <c r="H122" s="305"/>
      <c r="I122" s="289"/>
    </row>
    <row r="123" s="285" customFormat="1" ht="37.95" hidden="1" customHeight="1" spans="1:9">
      <c r="A123" s="306" t="s">
        <v>1486</v>
      </c>
      <c r="B123" s="307" t="s">
        <v>1487</v>
      </c>
      <c r="C123" s="308"/>
      <c r="D123" s="308"/>
      <c r="E123" s="309" t="str">
        <f t="shared" si="5"/>
        <v/>
      </c>
      <c r="F123" s="305" t="str">
        <f t="shared" si="3"/>
        <v>否</v>
      </c>
      <c r="G123" s="289" t="str">
        <f t="shared" si="4"/>
        <v>款</v>
      </c>
      <c r="H123" s="305"/>
      <c r="I123" s="289"/>
    </row>
    <row r="124" ht="37.95" hidden="1" customHeight="1" spans="1:8">
      <c r="A124" s="306" t="s">
        <v>1488</v>
      </c>
      <c r="B124" s="307" t="s">
        <v>1489</v>
      </c>
      <c r="C124" s="308"/>
      <c r="D124" s="308"/>
      <c r="E124" s="309" t="str">
        <f t="shared" si="5"/>
        <v/>
      </c>
      <c r="F124" s="305" t="str">
        <f t="shared" si="3"/>
        <v>否</v>
      </c>
      <c r="G124" s="289" t="str">
        <f t="shared" si="4"/>
        <v>项</v>
      </c>
      <c r="H124" s="305"/>
    </row>
    <row r="125" s="285" customFormat="1" ht="37.95" hidden="1" customHeight="1" spans="1:9">
      <c r="A125" s="306" t="s">
        <v>1490</v>
      </c>
      <c r="B125" s="307" t="s">
        <v>1491</v>
      </c>
      <c r="C125" s="308"/>
      <c r="D125" s="308"/>
      <c r="E125" s="309" t="str">
        <f t="shared" si="5"/>
        <v/>
      </c>
      <c r="F125" s="305" t="str">
        <f t="shared" si="3"/>
        <v>否</v>
      </c>
      <c r="G125" s="289" t="str">
        <f t="shared" si="4"/>
        <v>项</v>
      </c>
      <c r="H125" s="305"/>
      <c r="I125" s="289"/>
    </row>
    <row r="126" s="285" customFormat="1" ht="37.95" hidden="1" customHeight="1" spans="1:9">
      <c r="A126" s="306" t="s">
        <v>1492</v>
      </c>
      <c r="B126" s="307" t="s">
        <v>1493</v>
      </c>
      <c r="C126" s="308"/>
      <c r="D126" s="308"/>
      <c r="E126" s="309" t="str">
        <f t="shared" si="5"/>
        <v/>
      </c>
      <c r="F126" s="305" t="str">
        <f t="shared" si="3"/>
        <v>否</v>
      </c>
      <c r="G126" s="289" t="str">
        <f t="shared" si="4"/>
        <v>项</v>
      </c>
      <c r="H126" s="305"/>
      <c r="I126" s="289"/>
    </row>
    <row r="127" s="285" customFormat="1" ht="37.95" hidden="1" customHeight="1" spans="1:9">
      <c r="A127" s="306" t="s">
        <v>1494</v>
      </c>
      <c r="B127" s="307" t="s">
        <v>1495</v>
      </c>
      <c r="C127" s="308"/>
      <c r="D127" s="308"/>
      <c r="E127" s="309" t="str">
        <f t="shared" si="5"/>
        <v/>
      </c>
      <c r="F127" s="305" t="str">
        <f t="shared" si="3"/>
        <v>否</v>
      </c>
      <c r="G127" s="289" t="str">
        <f t="shared" si="4"/>
        <v>项</v>
      </c>
      <c r="H127" s="305"/>
      <c r="I127" s="289"/>
    </row>
    <row r="128" ht="37.95" hidden="1" customHeight="1" spans="1:8">
      <c r="A128" s="306" t="s">
        <v>1496</v>
      </c>
      <c r="B128" s="307" t="s">
        <v>1497</v>
      </c>
      <c r="C128" s="308"/>
      <c r="D128" s="308"/>
      <c r="E128" s="309" t="str">
        <f t="shared" si="5"/>
        <v/>
      </c>
      <c r="F128" s="305" t="str">
        <f t="shared" si="3"/>
        <v>否</v>
      </c>
      <c r="G128" s="289" t="str">
        <f t="shared" si="4"/>
        <v>款</v>
      </c>
      <c r="H128" s="305"/>
    </row>
    <row r="129" ht="37.95" hidden="1" customHeight="1" spans="1:8">
      <c r="A129" s="306" t="s">
        <v>1498</v>
      </c>
      <c r="B129" s="307" t="s">
        <v>1493</v>
      </c>
      <c r="C129" s="308"/>
      <c r="D129" s="308"/>
      <c r="E129" s="309" t="str">
        <f t="shared" si="5"/>
        <v/>
      </c>
      <c r="F129" s="305" t="str">
        <f t="shared" si="3"/>
        <v>否</v>
      </c>
      <c r="G129" s="289" t="str">
        <f t="shared" si="4"/>
        <v>项</v>
      </c>
      <c r="H129" s="305"/>
    </row>
    <row r="130" s="285" customFormat="1" ht="37.95" hidden="1" customHeight="1" spans="1:9">
      <c r="A130" s="306" t="s">
        <v>1499</v>
      </c>
      <c r="B130" s="307" t="s">
        <v>1500</v>
      </c>
      <c r="C130" s="308"/>
      <c r="D130" s="308"/>
      <c r="E130" s="309" t="str">
        <f t="shared" si="5"/>
        <v/>
      </c>
      <c r="F130" s="305" t="str">
        <f t="shared" si="3"/>
        <v>否</v>
      </c>
      <c r="G130" s="289" t="str">
        <f t="shared" si="4"/>
        <v>项</v>
      </c>
      <c r="H130" s="305"/>
      <c r="I130" s="289"/>
    </row>
    <row r="131" ht="37.95" hidden="1" customHeight="1" spans="1:8">
      <c r="A131" s="306" t="s">
        <v>1501</v>
      </c>
      <c r="B131" s="307" t="s">
        <v>1502</v>
      </c>
      <c r="C131" s="308"/>
      <c r="D131" s="308"/>
      <c r="E131" s="309" t="str">
        <f t="shared" si="5"/>
        <v/>
      </c>
      <c r="F131" s="305" t="str">
        <f t="shared" si="3"/>
        <v>否</v>
      </c>
      <c r="G131" s="289" t="str">
        <f t="shared" si="4"/>
        <v>项</v>
      </c>
      <c r="H131" s="305"/>
    </row>
    <row r="132" ht="37.95" hidden="1" customHeight="1" spans="1:8">
      <c r="A132" s="306" t="s">
        <v>1503</v>
      </c>
      <c r="B132" s="307" t="s">
        <v>1504</v>
      </c>
      <c r="C132" s="308"/>
      <c r="D132" s="308"/>
      <c r="E132" s="309" t="str">
        <f t="shared" ref="E132:E195" si="6">IF(C132&gt;0,D132/C132-1,IF(C132&lt;0,-(D132/C132-1),""))</f>
        <v/>
      </c>
      <c r="F132" s="305" t="str">
        <f t="shared" ref="F132:F195" si="7">IF(LEN(A132)=3,"是",IF(B132&lt;&gt;"",IF(SUM(C132:D132)&lt;&gt;0,"是","否"),"是"))</f>
        <v>否</v>
      </c>
      <c r="G132" s="289" t="str">
        <f t="shared" ref="G132:G195" si="8">IF(LEN(A132)=3,"类",IF(LEN(A132)=5,"款","项"))</f>
        <v>项</v>
      </c>
      <c r="H132" s="305"/>
    </row>
    <row r="133" s="285" customFormat="1" ht="37.95" hidden="1" customHeight="1" spans="1:9">
      <c r="A133" s="306" t="s">
        <v>1505</v>
      </c>
      <c r="B133" s="310" t="s">
        <v>1506</v>
      </c>
      <c r="C133" s="346"/>
      <c r="D133" s="346"/>
      <c r="E133" s="309"/>
      <c r="F133" s="305" t="str">
        <f t="shared" si="7"/>
        <v>否</v>
      </c>
      <c r="G133" s="289" t="str">
        <f t="shared" si="8"/>
        <v>款</v>
      </c>
      <c r="H133" s="305"/>
      <c r="I133" s="289"/>
    </row>
    <row r="134" s="285" customFormat="1" ht="37.95" hidden="1" customHeight="1" spans="1:9">
      <c r="A134" s="306" t="s">
        <v>1507</v>
      </c>
      <c r="B134" s="307" t="s">
        <v>1508</v>
      </c>
      <c r="C134" s="308"/>
      <c r="D134" s="308"/>
      <c r="E134" s="309" t="str">
        <f t="shared" si="6"/>
        <v/>
      </c>
      <c r="F134" s="305" t="str">
        <f t="shared" si="7"/>
        <v>否</v>
      </c>
      <c r="G134" s="289" t="str">
        <f t="shared" si="8"/>
        <v>项</v>
      </c>
      <c r="H134" s="305"/>
      <c r="I134" s="289"/>
    </row>
    <row r="135" s="285" customFormat="1" ht="37.95" hidden="1" customHeight="1" spans="1:9">
      <c r="A135" s="306" t="s">
        <v>1509</v>
      </c>
      <c r="B135" s="307" t="s">
        <v>1510</v>
      </c>
      <c r="C135" s="308"/>
      <c r="D135" s="308"/>
      <c r="E135" s="309" t="str">
        <f t="shared" si="6"/>
        <v/>
      </c>
      <c r="F135" s="305" t="str">
        <f t="shared" si="7"/>
        <v>否</v>
      </c>
      <c r="G135" s="289" t="str">
        <f t="shared" si="8"/>
        <v>项</v>
      </c>
      <c r="H135" s="305"/>
      <c r="I135" s="289"/>
    </row>
    <row r="136" s="285" customFormat="1" ht="37.95" hidden="1" customHeight="1" spans="1:9">
      <c r="A136" s="306" t="s">
        <v>1511</v>
      </c>
      <c r="B136" s="307" t="s">
        <v>1512</v>
      </c>
      <c r="C136" s="308"/>
      <c r="D136" s="308"/>
      <c r="E136" s="309" t="str">
        <f t="shared" si="6"/>
        <v/>
      </c>
      <c r="F136" s="305" t="str">
        <f t="shared" si="7"/>
        <v>否</v>
      </c>
      <c r="G136" s="289" t="str">
        <f t="shared" si="8"/>
        <v>项</v>
      </c>
      <c r="H136" s="305"/>
      <c r="I136" s="289"/>
    </row>
    <row r="137" s="285" customFormat="1" ht="37.95" hidden="1" customHeight="1" spans="1:9">
      <c r="A137" s="306" t="s">
        <v>1513</v>
      </c>
      <c r="B137" s="307" t="s">
        <v>1514</v>
      </c>
      <c r="C137" s="308"/>
      <c r="D137" s="308"/>
      <c r="E137" s="309" t="str">
        <f t="shared" si="6"/>
        <v/>
      </c>
      <c r="F137" s="305" t="str">
        <f t="shared" si="7"/>
        <v>否</v>
      </c>
      <c r="G137" s="289" t="str">
        <f t="shared" si="8"/>
        <v>项</v>
      </c>
      <c r="H137" s="305"/>
      <c r="I137" s="289"/>
    </row>
    <row r="138" s="285" customFormat="1" ht="37.95" hidden="1" customHeight="1" spans="1:9">
      <c r="A138" s="306" t="s">
        <v>1515</v>
      </c>
      <c r="B138" s="310" t="s">
        <v>1516</v>
      </c>
      <c r="C138" s="346"/>
      <c r="D138" s="346"/>
      <c r="E138" s="309"/>
      <c r="F138" s="305" t="str">
        <f t="shared" si="7"/>
        <v>否</v>
      </c>
      <c r="G138" s="289" t="str">
        <f t="shared" si="8"/>
        <v>款</v>
      </c>
      <c r="H138" s="305"/>
      <c r="I138" s="289"/>
    </row>
    <row r="139" s="285" customFormat="1" ht="37.95" hidden="1" customHeight="1" spans="1:9">
      <c r="A139" s="306" t="s">
        <v>1517</v>
      </c>
      <c r="B139" s="307" t="s">
        <v>1518</v>
      </c>
      <c r="C139" s="308"/>
      <c r="D139" s="308"/>
      <c r="E139" s="309" t="str">
        <f t="shared" si="6"/>
        <v/>
      </c>
      <c r="F139" s="305" t="str">
        <f t="shared" si="7"/>
        <v>否</v>
      </c>
      <c r="G139" s="289" t="str">
        <f t="shared" si="8"/>
        <v>项</v>
      </c>
      <c r="H139" s="305"/>
      <c r="I139" s="289"/>
    </row>
    <row r="140" s="285" customFormat="1" ht="37.95" hidden="1" customHeight="1" spans="1:9">
      <c r="A140" s="306" t="s">
        <v>1519</v>
      </c>
      <c r="B140" s="307" t="s">
        <v>1520</v>
      </c>
      <c r="C140" s="308"/>
      <c r="D140" s="308"/>
      <c r="E140" s="309" t="str">
        <f t="shared" si="6"/>
        <v/>
      </c>
      <c r="F140" s="305" t="str">
        <f t="shared" si="7"/>
        <v>否</v>
      </c>
      <c r="G140" s="289" t="str">
        <f t="shared" si="8"/>
        <v>项</v>
      </c>
      <c r="H140" s="305"/>
      <c r="I140" s="289"/>
    </row>
    <row r="141" s="285" customFormat="1" ht="37.95" hidden="1" customHeight="1" spans="1:9">
      <c r="A141" s="306" t="s">
        <v>1521</v>
      </c>
      <c r="B141" s="307" t="s">
        <v>1522</v>
      </c>
      <c r="C141" s="308"/>
      <c r="D141" s="308"/>
      <c r="E141" s="309" t="str">
        <f t="shared" si="6"/>
        <v/>
      </c>
      <c r="F141" s="305" t="str">
        <f t="shared" si="7"/>
        <v>否</v>
      </c>
      <c r="G141" s="289" t="str">
        <f t="shared" si="8"/>
        <v>项</v>
      </c>
      <c r="H141" s="305"/>
      <c r="I141" s="289"/>
    </row>
    <row r="142" s="285" customFormat="1" ht="37.95" hidden="1" customHeight="1" spans="1:9">
      <c r="A142" s="306" t="s">
        <v>1523</v>
      </c>
      <c r="B142" s="307" t="s">
        <v>1524</v>
      </c>
      <c r="C142" s="308"/>
      <c r="D142" s="308"/>
      <c r="E142" s="309" t="str">
        <f t="shared" si="6"/>
        <v/>
      </c>
      <c r="F142" s="305" t="str">
        <f t="shared" si="7"/>
        <v>否</v>
      </c>
      <c r="G142" s="289" t="str">
        <f t="shared" si="8"/>
        <v>项</v>
      </c>
      <c r="H142" s="305"/>
      <c r="I142" s="289"/>
    </row>
    <row r="143" s="285" customFormat="1" ht="37.95" hidden="1" customHeight="1" spans="1:9">
      <c r="A143" s="306" t="s">
        <v>1525</v>
      </c>
      <c r="B143" s="307" t="s">
        <v>1526</v>
      </c>
      <c r="C143" s="308"/>
      <c r="D143" s="308"/>
      <c r="E143" s="309" t="str">
        <f t="shared" si="6"/>
        <v/>
      </c>
      <c r="F143" s="305" t="str">
        <f t="shared" si="7"/>
        <v>否</v>
      </c>
      <c r="G143" s="289" t="str">
        <f t="shared" si="8"/>
        <v>项</v>
      </c>
      <c r="H143" s="305"/>
      <c r="I143" s="289"/>
    </row>
    <row r="144" s="285" customFormat="1" ht="37.95" hidden="1" customHeight="1" spans="1:9">
      <c r="A144" s="306" t="s">
        <v>1527</v>
      </c>
      <c r="B144" s="307" t="s">
        <v>1528</v>
      </c>
      <c r="C144" s="308"/>
      <c r="D144" s="308"/>
      <c r="E144" s="309" t="str">
        <f t="shared" si="6"/>
        <v/>
      </c>
      <c r="F144" s="305" t="str">
        <f t="shared" si="7"/>
        <v>否</v>
      </c>
      <c r="G144" s="289" t="str">
        <f t="shared" si="8"/>
        <v>项</v>
      </c>
      <c r="H144" s="305"/>
      <c r="I144" s="289"/>
    </row>
    <row r="145" s="285" customFormat="1" ht="37.95" hidden="1" customHeight="1" spans="1:9">
      <c r="A145" s="306" t="s">
        <v>1529</v>
      </c>
      <c r="B145" s="307" t="s">
        <v>1530</v>
      </c>
      <c r="C145" s="308"/>
      <c r="D145" s="308"/>
      <c r="E145" s="309" t="str">
        <f t="shared" si="6"/>
        <v/>
      </c>
      <c r="F145" s="305" t="str">
        <f t="shared" si="7"/>
        <v>否</v>
      </c>
      <c r="G145" s="289" t="str">
        <f t="shared" si="8"/>
        <v>项</v>
      </c>
      <c r="H145" s="305"/>
      <c r="I145" s="289"/>
    </row>
    <row r="146" s="285" customFormat="1" ht="37.95" hidden="1" customHeight="1" spans="1:9">
      <c r="A146" s="306" t="s">
        <v>1531</v>
      </c>
      <c r="B146" s="307" t="s">
        <v>1532</v>
      </c>
      <c r="C146" s="308"/>
      <c r="D146" s="308"/>
      <c r="E146" s="309" t="str">
        <f t="shared" si="6"/>
        <v/>
      </c>
      <c r="F146" s="305" t="str">
        <f t="shared" si="7"/>
        <v>否</v>
      </c>
      <c r="G146" s="289" t="str">
        <f t="shared" si="8"/>
        <v>项</v>
      </c>
      <c r="H146" s="305"/>
      <c r="I146" s="289"/>
    </row>
    <row r="147" s="285" customFormat="1" ht="37.95" hidden="1" customHeight="1" spans="1:9">
      <c r="A147" s="306" t="s">
        <v>1533</v>
      </c>
      <c r="B147" s="307" t="s">
        <v>1534</v>
      </c>
      <c r="C147" s="308"/>
      <c r="D147" s="308"/>
      <c r="E147" s="309" t="str">
        <f t="shared" si="6"/>
        <v/>
      </c>
      <c r="F147" s="305" t="str">
        <f t="shared" si="7"/>
        <v>否</v>
      </c>
      <c r="G147" s="289" t="str">
        <f t="shared" si="8"/>
        <v>款</v>
      </c>
      <c r="H147" s="305"/>
      <c r="I147" s="289"/>
    </row>
    <row r="148" s="285" customFormat="1" ht="37.95" hidden="1" customHeight="1" spans="1:9">
      <c r="A148" s="306" t="s">
        <v>1535</v>
      </c>
      <c r="B148" s="307" t="s">
        <v>1536</v>
      </c>
      <c r="C148" s="308"/>
      <c r="D148" s="308"/>
      <c r="E148" s="309" t="str">
        <f t="shared" si="6"/>
        <v/>
      </c>
      <c r="F148" s="305" t="str">
        <f t="shared" si="7"/>
        <v>否</v>
      </c>
      <c r="G148" s="289" t="str">
        <f t="shared" si="8"/>
        <v>项</v>
      </c>
      <c r="H148" s="305"/>
      <c r="I148" s="289"/>
    </row>
    <row r="149" s="285" customFormat="1" ht="37.95" hidden="1" customHeight="1" spans="1:9">
      <c r="A149" s="306" t="s">
        <v>1537</v>
      </c>
      <c r="B149" s="307" t="s">
        <v>1538</v>
      </c>
      <c r="C149" s="308"/>
      <c r="D149" s="308"/>
      <c r="E149" s="309" t="str">
        <f t="shared" si="6"/>
        <v/>
      </c>
      <c r="F149" s="305" t="str">
        <f t="shared" si="7"/>
        <v>否</v>
      </c>
      <c r="G149" s="289" t="str">
        <f t="shared" si="8"/>
        <v>项</v>
      </c>
      <c r="H149" s="305"/>
      <c r="I149" s="289"/>
    </row>
    <row r="150" ht="37.95" hidden="1" customHeight="1" spans="1:8">
      <c r="A150" s="306" t="s">
        <v>1539</v>
      </c>
      <c r="B150" s="307" t="s">
        <v>1540</v>
      </c>
      <c r="C150" s="308"/>
      <c r="D150" s="308"/>
      <c r="E150" s="309" t="str">
        <f t="shared" si="6"/>
        <v/>
      </c>
      <c r="F150" s="305" t="str">
        <f t="shared" si="7"/>
        <v>否</v>
      </c>
      <c r="G150" s="289" t="str">
        <f t="shared" si="8"/>
        <v>项</v>
      </c>
      <c r="H150" s="305"/>
    </row>
    <row r="151" ht="37.95" hidden="1" customHeight="1" spans="1:8">
      <c r="A151" s="306" t="s">
        <v>1541</v>
      </c>
      <c r="B151" s="307" t="s">
        <v>1542</v>
      </c>
      <c r="C151" s="308"/>
      <c r="D151" s="308"/>
      <c r="E151" s="309" t="str">
        <f t="shared" si="6"/>
        <v/>
      </c>
      <c r="F151" s="305" t="str">
        <f t="shared" si="7"/>
        <v>否</v>
      </c>
      <c r="G151" s="289" t="str">
        <f t="shared" si="8"/>
        <v>项</v>
      </c>
      <c r="H151" s="305"/>
    </row>
    <row r="152" s="285" customFormat="1" ht="37.95" hidden="1" customHeight="1" spans="1:9">
      <c r="A152" s="306" t="s">
        <v>1543</v>
      </c>
      <c r="B152" s="307" t="s">
        <v>1544</v>
      </c>
      <c r="C152" s="308"/>
      <c r="D152" s="308"/>
      <c r="E152" s="309" t="str">
        <f t="shared" si="6"/>
        <v/>
      </c>
      <c r="F152" s="305" t="str">
        <f t="shared" si="7"/>
        <v>否</v>
      </c>
      <c r="G152" s="289" t="str">
        <f t="shared" si="8"/>
        <v>项</v>
      </c>
      <c r="H152" s="305"/>
      <c r="I152" s="289"/>
    </row>
    <row r="153" ht="37.95" hidden="1" customHeight="1" spans="1:8">
      <c r="A153" s="306" t="s">
        <v>1545</v>
      </c>
      <c r="B153" s="307" t="s">
        <v>1546</v>
      </c>
      <c r="C153" s="308"/>
      <c r="D153" s="308"/>
      <c r="E153" s="309" t="str">
        <f t="shared" si="6"/>
        <v/>
      </c>
      <c r="F153" s="305" t="str">
        <f t="shared" si="7"/>
        <v>否</v>
      </c>
      <c r="G153" s="289" t="str">
        <f t="shared" si="8"/>
        <v>项</v>
      </c>
      <c r="H153" s="305"/>
    </row>
    <row r="154" ht="37.95" hidden="1" customHeight="1" spans="1:8">
      <c r="A154" s="306" t="s">
        <v>1547</v>
      </c>
      <c r="B154" s="310" t="s">
        <v>1548</v>
      </c>
      <c r="C154" s="346"/>
      <c r="D154" s="346"/>
      <c r="E154" s="309"/>
      <c r="F154" s="305" t="str">
        <f t="shared" si="7"/>
        <v>否</v>
      </c>
      <c r="G154" s="289" t="str">
        <f t="shared" si="8"/>
        <v>款</v>
      </c>
      <c r="H154" s="305"/>
    </row>
    <row r="155" s="285" customFormat="1" ht="37.95" hidden="1" customHeight="1" spans="1:9">
      <c r="A155" s="306" t="s">
        <v>1549</v>
      </c>
      <c r="B155" s="307" t="s">
        <v>1550</v>
      </c>
      <c r="C155" s="308"/>
      <c r="D155" s="308"/>
      <c r="E155" s="309" t="str">
        <f t="shared" si="6"/>
        <v/>
      </c>
      <c r="F155" s="305" t="str">
        <f t="shared" si="7"/>
        <v>否</v>
      </c>
      <c r="G155" s="289" t="str">
        <f t="shared" si="8"/>
        <v>项</v>
      </c>
      <c r="H155" s="305"/>
      <c r="I155" s="289"/>
    </row>
    <row r="156" s="285" customFormat="1" ht="37.95" hidden="1" customHeight="1" spans="1:9">
      <c r="A156" s="306" t="s">
        <v>1551</v>
      </c>
      <c r="B156" s="307" t="s">
        <v>1552</v>
      </c>
      <c r="C156" s="308"/>
      <c r="D156" s="308"/>
      <c r="E156" s="309" t="str">
        <f t="shared" si="6"/>
        <v/>
      </c>
      <c r="F156" s="305" t="str">
        <f t="shared" si="7"/>
        <v>否</v>
      </c>
      <c r="G156" s="289" t="str">
        <f t="shared" si="8"/>
        <v>项</v>
      </c>
      <c r="H156" s="305"/>
      <c r="I156" s="289"/>
    </row>
    <row r="157" s="285" customFormat="1" ht="37.95" hidden="1" customHeight="1" spans="1:9">
      <c r="A157" s="306" t="s">
        <v>1553</v>
      </c>
      <c r="B157" s="307" t="s">
        <v>1554</v>
      </c>
      <c r="C157" s="308"/>
      <c r="D157" s="308"/>
      <c r="E157" s="309" t="str">
        <f t="shared" si="6"/>
        <v/>
      </c>
      <c r="F157" s="305" t="str">
        <f t="shared" si="7"/>
        <v>否</v>
      </c>
      <c r="G157" s="289" t="str">
        <f t="shared" si="8"/>
        <v>项</v>
      </c>
      <c r="H157" s="305"/>
      <c r="I157" s="289"/>
    </row>
    <row r="158" s="285" customFormat="1" ht="37.95" hidden="1" customHeight="1" spans="1:9">
      <c r="A158" s="306" t="s">
        <v>1555</v>
      </c>
      <c r="B158" s="307" t="s">
        <v>1556</v>
      </c>
      <c r="C158" s="308"/>
      <c r="D158" s="308"/>
      <c r="E158" s="309" t="str">
        <f t="shared" si="6"/>
        <v/>
      </c>
      <c r="F158" s="305" t="str">
        <f t="shared" si="7"/>
        <v>否</v>
      </c>
      <c r="G158" s="289" t="str">
        <f t="shared" si="8"/>
        <v>项</v>
      </c>
      <c r="H158" s="305"/>
      <c r="I158" s="289"/>
    </row>
    <row r="159" s="285" customFormat="1" ht="37.95" hidden="1" customHeight="1" spans="1:9">
      <c r="A159" s="306" t="s">
        <v>1557</v>
      </c>
      <c r="B159" s="307" t="s">
        <v>1558</v>
      </c>
      <c r="C159" s="308"/>
      <c r="D159" s="308"/>
      <c r="E159" s="309" t="str">
        <f t="shared" si="6"/>
        <v/>
      </c>
      <c r="F159" s="305" t="str">
        <f t="shared" si="7"/>
        <v>否</v>
      </c>
      <c r="G159" s="289" t="str">
        <f t="shared" si="8"/>
        <v>项</v>
      </c>
      <c r="H159" s="305"/>
      <c r="I159" s="289"/>
    </row>
    <row r="160" s="285" customFormat="1" ht="37.95" hidden="1" customHeight="1" spans="1:9">
      <c r="A160" s="306" t="s">
        <v>1559</v>
      </c>
      <c r="B160" s="307" t="s">
        <v>1560</v>
      </c>
      <c r="C160" s="308"/>
      <c r="D160" s="308"/>
      <c r="E160" s="309" t="str">
        <f t="shared" si="6"/>
        <v/>
      </c>
      <c r="F160" s="305" t="str">
        <f t="shared" si="7"/>
        <v>否</v>
      </c>
      <c r="G160" s="289" t="str">
        <f t="shared" si="8"/>
        <v>项</v>
      </c>
      <c r="H160" s="305"/>
      <c r="I160" s="289"/>
    </row>
    <row r="161" s="285" customFormat="1" ht="37.95" hidden="1" customHeight="1" spans="1:9">
      <c r="A161" s="306" t="s">
        <v>1561</v>
      </c>
      <c r="B161" s="307" t="s">
        <v>1562</v>
      </c>
      <c r="C161" s="308"/>
      <c r="D161" s="308"/>
      <c r="E161" s="309" t="str">
        <f t="shared" si="6"/>
        <v/>
      </c>
      <c r="F161" s="305" t="str">
        <f t="shared" si="7"/>
        <v>否</v>
      </c>
      <c r="G161" s="289" t="str">
        <f t="shared" si="8"/>
        <v>项</v>
      </c>
      <c r="H161" s="305"/>
      <c r="I161" s="289"/>
    </row>
    <row r="162" ht="37.95" hidden="1" customHeight="1" spans="1:8">
      <c r="A162" s="306" t="s">
        <v>1563</v>
      </c>
      <c r="B162" s="307" t="s">
        <v>1564</v>
      </c>
      <c r="C162" s="308"/>
      <c r="D162" s="308"/>
      <c r="E162" s="309" t="str">
        <f t="shared" si="6"/>
        <v/>
      </c>
      <c r="F162" s="305" t="str">
        <f t="shared" si="7"/>
        <v>否</v>
      </c>
      <c r="G162" s="289" t="str">
        <f t="shared" si="8"/>
        <v>项</v>
      </c>
      <c r="H162" s="305"/>
    </row>
    <row r="163" ht="37.95" hidden="1" customHeight="1" spans="1:8">
      <c r="A163" s="306" t="s">
        <v>1565</v>
      </c>
      <c r="B163" s="307" t="s">
        <v>1566</v>
      </c>
      <c r="C163" s="308"/>
      <c r="D163" s="308"/>
      <c r="E163" s="309" t="str">
        <f t="shared" si="6"/>
        <v/>
      </c>
      <c r="F163" s="305" t="str">
        <f t="shared" si="7"/>
        <v>否</v>
      </c>
      <c r="G163" s="289" t="str">
        <f t="shared" si="8"/>
        <v>款</v>
      </c>
      <c r="H163" s="305"/>
    </row>
    <row r="164" s="285" customFormat="1" ht="37.95" hidden="1" customHeight="1" spans="1:9">
      <c r="A164" s="306" t="s">
        <v>1567</v>
      </c>
      <c r="B164" s="307" t="s">
        <v>1489</v>
      </c>
      <c r="C164" s="308"/>
      <c r="D164" s="308"/>
      <c r="E164" s="309" t="str">
        <f t="shared" si="6"/>
        <v/>
      </c>
      <c r="F164" s="305" t="str">
        <f t="shared" si="7"/>
        <v>否</v>
      </c>
      <c r="G164" s="289" t="str">
        <f t="shared" si="8"/>
        <v>项</v>
      </c>
      <c r="H164" s="305"/>
      <c r="I164" s="289"/>
    </row>
    <row r="165" s="285" customFormat="1" ht="37.95" hidden="1" customHeight="1" spans="1:9">
      <c r="A165" s="306" t="s">
        <v>1568</v>
      </c>
      <c r="B165" s="307" t="s">
        <v>1569</v>
      </c>
      <c r="C165" s="308"/>
      <c r="D165" s="308"/>
      <c r="E165" s="309" t="str">
        <f t="shared" si="6"/>
        <v/>
      </c>
      <c r="F165" s="305" t="str">
        <f t="shared" si="7"/>
        <v>否</v>
      </c>
      <c r="G165" s="289" t="str">
        <f t="shared" si="8"/>
        <v>项</v>
      </c>
      <c r="H165" s="305"/>
      <c r="I165" s="289"/>
    </row>
    <row r="166" s="285" customFormat="1" ht="37.95" customHeight="1" spans="1:9">
      <c r="A166" s="306" t="s">
        <v>1570</v>
      </c>
      <c r="B166" s="310" t="s">
        <v>1571</v>
      </c>
      <c r="C166" s="346">
        <v>56000</v>
      </c>
      <c r="D166" s="346">
        <v>0</v>
      </c>
      <c r="E166" s="309">
        <f t="shared" si="6"/>
        <v>-1</v>
      </c>
      <c r="F166" s="305" t="str">
        <f t="shared" si="7"/>
        <v>是</v>
      </c>
      <c r="G166" s="289" t="str">
        <f t="shared" si="8"/>
        <v>款</v>
      </c>
      <c r="H166" s="305"/>
      <c r="I166" s="289"/>
    </row>
    <row r="167" s="285" customFormat="1" ht="37.95" hidden="1" customHeight="1" spans="1:9">
      <c r="A167" s="306" t="s">
        <v>1572</v>
      </c>
      <c r="B167" s="307" t="s">
        <v>1489</v>
      </c>
      <c r="C167" s="308">
        <v>110000</v>
      </c>
      <c r="D167" s="308">
        <v>0</v>
      </c>
      <c r="E167" s="309">
        <f t="shared" si="6"/>
        <v>-1</v>
      </c>
      <c r="F167" s="305" t="str">
        <f t="shared" si="7"/>
        <v>是</v>
      </c>
      <c r="G167" s="289" t="str">
        <f t="shared" si="8"/>
        <v>项</v>
      </c>
      <c r="H167" s="305"/>
      <c r="I167" s="289"/>
    </row>
    <row r="168" s="285" customFormat="1" ht="37.95" hidden="1" customHeight="1" spans="1:9">
      <c r="A168" s="306" t="s">
        <v>1573</v>
      </c>
      <c r="B168" s="307" t="s">
        <v>1574</v>
      </c>
      <c r="C168" s="308"/>
      <c r="D168" s="308"/>
      <c r="E168" s="309" t="str">
        <f t="shared" si="6"/>
        <v/>
      </c>
      <c r="F168" s="305" t="str">
        <f t="shared" si="7"/>
        <v>否</v>
      </c>
      <c r="G168" s="289" t="str">
        <f t="shared" si="8"/>
        <v>项</v>
      </c>
      <c r="H168" s="305"/>
      <c r="I168" s="289"/>
    </row>
    <row r="169" s="285" customFormat="1" ht="37.95" hidden="1" customHeight="1" spans="1:9">
      <c r="A169" s="306" t="s">
        <v>1575</v>
      </c>
      <c r="B169" s="307" t="s">
        <v>1576</v>
      </c>
      <c r="C169" s="308"/>
      <c r="D169" s="308"/>
      <c r="E169" s="309" t="str">
        <f t="shared" si="6"/>
        <v/>
      </c>
      <c r="F169" s="305" t="str">
        <f t="shared" si="7"/>
        <v>否</v>
      </c>
      <c r="G169" s="289" t="str">
        <f t="shared" si="8"/>
        <v>款</v>
      </c>
      <c r="H169" s="305"/>
      <c r="I169" s="289"/>
    </row>
    <row r="170" ht="37.95" hidden="1" customHeight="1" spans="1:8">
      <c r="A170" s="306" t="s">
        <v>1577</v>
      </c>
      <c r="B170" s="307" t="s">
        <v>1578</v>
      </c>
      <c r="C170" s="308"/>
      <c r="D170" s="308"/>
      <c r="E170" s="309" t="str">
        <f t="shared" si="6"/>
        <v/>
      </c>
      <c r="F170" s="305" t="str">
        <f t="shared" si="7"/>
        <v>否</v>
      </c>
      <c r="G170" s="289" t="str">
        <f t="shared" si="8"/>
        <v>款</v>
      </c>
      <c r="H170" s="305"/>
    </row>
    <row r="171" ht="37.95" hidden="1" customHeight="1" spans="1:8">
      <c r="A171" s="306" t="s">
        <v>1579</v>
      </c>
      <c r="B171" s="307" t="s">
        <v>1508</v>
      </c>
      <c r="C171" s="308"/>
      <c r="D171" s="308"/>
      <c r="E171" s="309" t="str">
        <f t="shared" si="6"/>
        <v/>
      </c>
      <c r="F171" s="305" t="str">
        <f t="shared" si="7"/>
        <v>否</v>
      </c>
      <c r="G171" s="289" t="str">
        <f t="shared" si="8"/>
        <v>项</v>
      </c>
      <c r="H171" s="305"/>
    </row>
    <row r="172" ht="37.95" hidden="1" customHeight="1" spans="1:8">
      <c r="A172" s="306" t="s">
        <v>1580</v>
      </c>
      <c r="B172" s="307" t="s">
        <v>1512</v>
      </c>
      <c r="C172" s="308"/>
      <c r="D172" s="308"/>
      <c r="E172" s="309" t="str">
        <f t="shared" si="6"/>
        <v/>
      </c>
      <c r="F172" s="305" t="str">
        <f t="shared" si="7"/>
        <v>否</v>
      </c>
      <c r="G172" s="289" t="str">
        <f t="shared" si="8"/>
        <v>项</v>
      </c>
      <c r="H172" s="305"/>
    </row>
    <row r="173" s="285" customFormat="1" ht="37.95" hidden="1" customHeight="1" spans="1:9">
      <c r="A173" s="306" t="s">
        <v>1581</v>
      </c>
      <c r="B173" s="307" t="s">
        <v>1582</v>
      </c>
      <c r="C173" s="308"/>
      <c r="D173" s="308"/>
      <c r="E173" s="309" t="str">
        <f t="shared" si="6"/>
        <v/>
      </c>
      <c r="F173" s="305" t="str">
        <f t="shared" si="7"/>
        <v>否</v>
      </c>
      <c r="G173" s="289" t="str">
        <f t="shared" si="8"/>
        <v>项</v>
      </c>
      <c r="H173" s="305"/>
      <c r="I173" s="289"/>
    </row>
    <row r="174" ht="37.95" customHeight="1" spans="1:8">
      <c r="A174" s="301" t="s">
        <v>94</v>
      </c>
      <c r="B174" s="302" t="s">
        <v>1583</v>
      </c>
      <c r="C174" s="342">
        <v>0</v>
      </c>
      <c r="D174" s="342">
        <v>390</v>
      </c>
      <c r="E174" s="304"/>
      <c r="F174" s="305" t="str">
        <f t="shared" si="7"/>
        <v>是</v>
      </c>
      <c r="G174" s="289" t="str">
        <f t="shared" si="8"/>
        <v>类</v>
      </c>
      <c r="H174" s="305"/>
    </row>
    <row r="175" ht="37.95" hidden="1" customHeight="1" spans="1:8">
      <c r="A175" s="306" t="s">
        <v>1584</v>
      </c>
      <c r="B175" s="310" t="s">
        <v>1585</v>
      </c>
      <c r="C175" s="346"/>
      <c r="D175" s="346"/>
      <c r="E175" s="309"/>
      <c r="F175" s="305" t="str">
        <f t="shared" si="7"/>
        <v>否</v>
      </c>
      <c r="G175" s="289" t="str">
        <f t="shared" si="8"/>
        <v>款</v>
      </c>
      <c r="H175" s="305"/>
    </row>
    <row r="176" ht="37.95" hidden="1" customHeight="1" spans="1:8">
      <c r="A176" s="306" t="s">
        <v>1586</v>
      </c>
      <c r="B176" s="307" t="s">
        <v>1587</v>
      </c>
      <c r="C176" s="308"/>
      <c r="D176" s="308"/>
      <c r="E176" s="309" t="str">
        <f t="shared" si="6"/>
        <v/>
      </c>
      <c r="F176" s="305" t="str">
        <f t="shared" si="7"/>
        <v>否</v>
      </c>
      <c r="G176" s="289" t="str">
        <f t="shared" si="8"/>
        <v>项</v>
      </c>
      <c r="H176" s="305"/>
    </row>
    <row r="177" s="285" customFormat="1" ht="37.95" hidden="1" customHeight="1" spans="1:9">
      <c r="A177" s="306" t="s">
        <v>1588</v>
      </c>
      <c r="B177" s="307" t="s">
        <v>1589</v>
      </c>
      <c r="C177" s="308"/>
      <c r="D177" s="308"/>
      <c r="E177" s="309" t="str">
        <f t="shared" si="6"/>
        <v/>
      </c>
      <c r="F177" s="305" t="str">
        <f t="shared" si="7"/>
        <v>否</v>
      </c>
      <c r="G177" s="289" t="str">
        <f t="shared" si="8"/>
        <v>项</v>
      </c>
      <c r="H177" s="305"/>
      <c r="I177" s="289"/>
    </row>
    <row r="178" s="285" customFormat="1" ht="37.95" customHeight="1" spans="1:9">
      <c r="A178" s="301" t="s">
        <v>116</v>
      </c>
      <c r="B178" s="302" t="s">
        <v>1590</v>
      </c>
      <c r="C178" s="342">
        <v>8152</v>
      </c>
      <c r="D178" s="342">
        <v>59</v>
      </c>
      <c r="E178" s="304">
        <f t="shared" si="6"/>
        <v>-0.993</v>
      </c>
      <c r="F178" s="305" t="str">
        <f t="shared" si="7"/>
        <v>是</v>
      </c>
      <c r="G178" s="289" t="str">
        <f t="shared" si="8"/>
        <v>类</v>
      </c>
      <c r="H178" s="305"/>
      <c r="I178" s="289"/>
    </row>
    <row r="179" ht="37.95" customHeight="1" spans="1:8">
      <c r="A179" s="306" t="s">
        <v>1591</v>
      </c>
      <c r="B179" s="310" t="s">
        <v>1592</v>
      </c>
      <c r="C179" s="346">
        <v>8000</v>
      </c>
      <c r="D179" s="346"/>
      <c r="E179" s="309">
        <f t="shared" si="6"/>
        <v>-1</v>
      </c>
      <c r="F179" s="305" t="str">
        <f t="shared" si="7"/>
        <v>是</v>
      </c>
      <c r="G179" s="289" t="str">
        <f t="shared" si="8"/>
        <v>款</v>
      </c>
      <c r="H179" s="305"/>
    </row>
    <row r="180" ht="37.95" hidden="1" customHeight="1" spans="1:8">
      <c r="A180" s="306" t="s">
        <v>1593</v>
      </c>
      <c r="B180" s="307" t="s">
        <v>1594</v>
      </c>
      <c r="C180" s="308"/>
      <c r="D180" s="308"/>
      <c r="E180" s="309" t="str">
        <f t="shared" si="6"/>
        <v/>
      </c>
      <c r="F180" s="305" t="str">
        <f t="shared" si="7"/>
        <v>否</v>
      </c>
      <c r="G180" s="289" t="str">
        <f t="shared" si="8"/>
        <v>项</v>
      </c>
      <c r="H180" s="305"/>
    </row>
    <row r="181" s="285" customFormat="1" ht="37.95" hidden="1" customHeight="1" spans="1:9">
      <c r="A181" s="306" t="s">
        <v>1595</v>
      </c>
      <c r="B181" s="307" t="s">
        <v>1596</v>
      </c>
      <c r="C181" s="308">
        <v>177798</v>
      </c>
      <c r="D181" s="308">
        <v>200000</v>
      </c>
      <c r="E181" s="309">
        <f t="shared" si="6"/>
        <v>0.125</v>
      </c>
      <c r="F181" s="305" t="str">
        <f t="shared" si="7"/>
        <v>是</v>
      </c>
      <c r="G181" s="289" t="str">
        <f t="shared" si="8"/>
        <v>项</v>
      </c>
      <c r="H181" s="305"/>
      <c r="I181" s="289"/>
    </row>
    <row r="182" s="285" customFormat="1" ht="37.95" hidden="1" customHeight="1" spans="1:9">
      <c r="A182" s="306" t="s">
        <v>1597</v>
      </c>
      <c r="B182" s="307" t="s">
        <v>1598</v>
      </c>
      <c r="C182" s="308"/>
      <c r="D182" s="308"/>
      <c r="E182" s="309" t="str">
        <f t="shared" si="6"/>
        <v/>
      </c>
      <c r="F182" s="305" t="str">
        <f t="shared" si="7"/>
        <v>否</v>
      </c>
      <c r="G182" s="289" t="str">
        <f t="shared" si="8"/>
        <v>项</v>
      </c>
      <c r="H182" s="305"/>
      <c r="I182" s="289"/>
    </row>
    <row r="183" ht="37.95" customHeight="1" spans="1:8">
      <c r="A183" s="306" t="s">
        <v>1599</v>
      </c>
      <c r="B183" s="310" t="s">
        <v>1600</v>
      </c>
      <c r="C183" s="346"/>
      <c r="D183" s="346"/>
      <c r="E183" s="309" t="str">
        <f t="shared" si="6"/>
        <v/>
      </c>
      <c r="F183" s="305" t="str">
        <f t="shared" si="7"/>
        <v>否</v>
      </c>
      <c r="G183" s="289" t="str">
        <f t="shared" si="8"/>
        <v>款</v>
      </c>
      <c r="H183" s="305"/>
    </row>
    <row r="184" s="285" customFormat="1" ht="37.95" hidden="1" customHeight="1" spans="1:9">
      <c r="A184" s="306" t="s">
        <v>1601</v>
      </c>
      <c r="B184" s="307" t="s">
        <v>1602</v>
      </c>
      <c r="C184" s="308"/>
      <c r="D184" s="308"/>
      <c r="E184" s="309" t="str">
        <f t="shared" si="6"/>
        <v/>
      </c>
      <c r="F184" s="305" t="str">
        <f t="shared" si="7"/>
        <v>否</v>
      </c>
      <c r="G184" s="289" t="str">
        <f t="shared" si="8"/>
        <v>项</v>
      </c>
      <c r="H184" s="305"/>
      <c r="I184" s="289"/>
    </row>
    <row r="185" ht="37.95" hidden="1" customHeight="1" spans="1:8">
      <c r="A185" s="306" t="s">
        <v>1603</v>
      </c>
      <c r="B185" s="307" t="s">
        <v>1604</v>
      </c>
      <c r="C185" s="308"/>
      <c r="D185" s="308"/>
      <c r="E185" s="309" t="str">
        <f t="shared" si="6"/>
        <v/>
      </c>
      <c r="F185" s="305" t="str">
        <f t="shared" si="7"/>
        <v>否</v>
      </c>
      <c r="G185" s="289" t="str">
        <f t="shared" si="8"/>
        <v>项</v>
      </c>
      <c r="H185" s="305"/>
    </row>
    <row r="186" ht="37.95" hidden="1" customHeight="1" spans="1:8">
      <c r="A186" s="306" t="s">
        <v>1605</v>
      </c>
      <c r="B186" s="307" t="s">
        <v>1606</v>
      </c>
      <c r="C186" s="308">
        <v>452</v>
      </c>
      <c r="D186" s="308">
        <v>0</v>
      </c>
      <c r="E186" s="309">
        <f t="shared" si="6"/>
        <v>-1</v>
      </c>
      <c r="F186" s="305" t="str">
        <f t="shared" si="7"/>
        <v>是</v>
      </c>
      <c r="G186" s="289" t="str">
        <f t="shared" si="8"/>
        <v>项</v>
      </c>
      <c r="H186" s="305"/>
    </row>
    <row r="187" ht="37.95" hidden="1" customHeight="1" spans="1:8">
      <c r="A187" s="306" t="s">
        <v>1607</v>
      </c>
      <c r="B187" s="307" t="s">
        <v>1608</v>
      </c>
      <c r="C187" s="308"/>
      <c r="D187" s="308"/>
      <c r="E187" s="309" t="str">
        <f t="shared" si="6"/>
        <v/>
      </c>
      <c r="F187" s="305" t="str">
        <f t="shared" si="7"/>
        <v>否</v>
      </c>
      <c r="G187" s="289" t="str">
        <f t="shared" si="8"/>
        <v>项</v>
      </c>
      <c r="H187" s="305"/>
    </row>
    <row r="188" ht="37.95" hidden="1" customHeight="1" spans="1:8">
      <c r="A188" s="306" t="s">
        <v>1609</v>
      </c>
      <c r="B188" s="307" t="s">
        <v>1610</v>
      </c>
      <c r="C188" s="308"/>
      <c r="D188" s="308"/>
      <c r="E188" s="309" t="str">
        <f t="shared" si="6"/>
        <v/>
      </c>
      <c r="F188" s="305" t="str">
        <f t="shared" si="7"/>
        <v>否</v>
      </c>
      <c r="G188" s="289" t="str">
        <f t="shared" si="8"/>
        <v>项</v>
      </c>
      <c r="H188" s="305"/>
    </row>
    <row r="189" ht="37.95" hidden="1" customHeight="1" spans="1:8">
      <c r="A189" s="306" t="s">
        <v>1611</v>
      </c>
      <c r="B189" s="307" t="s">
        <v>1612</v>
      </c>
      <c r="C189" s="308"/>
      <c r="D189" s="308"/>
      <c r="E189" s="309" t="str">
        <f t="shared" si="6"/>
        <v/>
      </c>
      <c r="F189" s="305" t="str">
        <f t="shared" si="7"/>
        <v>否</v>
      </c>
      <c r="G189" s="289" t="str">
        <f t="shared" si="8"/>
        <v>项</v>
      </c>
      <c r="H189" s="305"/>
    </row>
    <row r="190" s="285" customFormat="1" ht="37.95" hidden="1" customHeight="1" spans="1:9">
      <c r="A190" s="306" t="s">
        <v>1613</v>
      </c>
      <c r="B190" s="307" t="s">
        <v>1614</v>
      </c>
      <c r="C190" s="308">
        <v>44</v>
      </c>
      <c r="D190" s="308">
        <v>50</v>
      </c>
      <c r="E190" s="309">
        <f t="shared" si="6"/>
        <v>0.136</v>
      </c>
      <c r="F190" s="305" t="str">
        <f t="shared" si="7"/>
        <v>是</v>
      </c>
      <c r="G190" s="289" t="str">
        <f t="shared" si="8"/>
        <v>项</v>
      </c>
      <c r="H190" s="305"/>
      <c r="I190" s="289"/>
    </row>
    <row r="191" ht="37.95" hidden="1" customHeight="1" spans="1:8">
      <c r="A191" s="306" t="s">
        <v>1615</v>
      </c>
      <c r="B191" s="307" t="s">
        <v>1616</v>
      </c>
      <c r="C191" s="308"/>
      <c r="D191" s="308"/>
      <c r="E191" s="309" t="str">
        <f t="shared" si="6"/>
        <v/>
      </c>
      <c r="F191" s="305" t="str">
        <f t="shared" si="7"/>
        <v>否</v>
      </c>
      <c r="G191" s="289" t="str">
        <f t="shared" si="8"/>
        <v>项</v>
      </c>
      <c r="H191" s="305"/>
    </row>
    <row r="192" ht="37.95" customHeight="1" spans="1:8">
      <c r="A192" s="306" t="s">
        <v>1617</v>
      </c>
      <c r="B192" s="310" t="s">
        <v>1618</v>
      </c>
      <c r="C192" s="346">
        <v>152</v>
      </c>
      <c r="D192" s="346">
        <v>59</v>
      </c>
      <c r="E192" s="309">
        <f t="shared" si="6"/>
        <v>-0.612</v>
      </c>
      <c r="F192" s="305" t="str">
        <f t="shared" si="7"/>
        <v>是</v>
      </c>
      <c r="G192" s="289" t="str">
        <f t="shared" si="8"/>
        <v>款</v>
      </c>
      <c r="H192" s="305"/>
    </row>
    <row r="193" ht="37.95" hidden="1" customHeight="1" spans="1:8">
      <c r="A193" s="317">
        <v>2296001</v>
      </c>
      <c r="B193" s="307" t="s">
        <v>1619</v>
      </c>
      <c r="C193" s="308"/>
      <c r="D193" s="308"/>
      <c r="E193" s="309" t="str">
        <f t="shared" si="6"/>
        <v/>
      </c>
      <c r="F193" s="305" t="str">
        <f t="shared" si="7"/>
        <v>否</v>
      </c>
      <c r="G193" s="289" t="str">
        <f t="shared" si="8"/>
        <v>项</v>
      </c>
      <c r="H193" s="305"/>
    </row>
    <row r="194" s="285" customFormat="1" ht="37.95" hidden="1" customHeight="1" spans="1:9">
      <c r="A194" s="306" t="s">
        <v>1620</v>
      </c>
      <c r="B194" s="307" t="s">
        <v>1621</v>
      </c>
      <c r="C194" s="308">
        <v>2802</v>
      </c>
      <c r="D194" s="308">
        <v>4185</v>
      </c>
      <c r="E194" s="309">
        <f t="shared" si="6"/>
        <v>0.494</v>
      </c>
      <c r="F194" s="305" t="str">
        <f t="shared" si="7"/>
        <v>是</v>
      </c>
      <c r="G194" s="289" t="str">
        <f t="shared" si="8"/>
        <v>项</v>
      </c>
      <c r="H194" s="305"/>
      <c r="I194" s="289"/>
    </row>
    <row r="195" ht="37.95" hidden="1" customHeight="1" spans="1:8">
      <c r="A195" s="306" t="s">
        <v>1622</v>
      </c>
      <c r="B195" s="307" t="s">
        <v>1623</v>
      </c>
      <c r="C195" s="308">
        <v>4681</v>
      </c>
      <c r="D195" s="308">
        <v>5240</v>
      </c>
      <c r="E195" s="309">
        <f t="shared" si="6"/>
        <v>0.119</v>
      </c>
      <c r="F195" s="305" t="str">
        <f t="shared" si="7"/>
        <v>是</v>
      </c>
      <c r="G195" s="289" t="str">
        <f t="shared" si="8"/>
        <v>项</v>
      </c>
      <c r="H195" s="305"/>
    </row>
    <row r="196" ht="37.95" hidden="1" customHeight="1" spans="1:8">
      <c r="A196" s="306" t="s">
        <v>1624</v>
      </c>
      <c r="B196" s="307" t="s">
        <v>1625</v>
      </c>
      <c r="C196" s="308"/>
      <c r="D196" s="308"/>
      <c r="E196" s="309" t="str">
        <f t="shared" ref="E196:E237" si="9">IF(C196&gt;0,D196/C196-1,IF(C196&lt;0,-(D196/C196-1),""))</f>
        <v/>
      </c>
      <c r="F196" s="305" t="str">
        <f t="shared" ref="F196:F259" si="10">IF(LEN(A196)=3,"是",IF(B196&lt;&gt;"",IF(SUM(C196:D196)&lt;&gt;0,"是","否"),"是"))</f>
        <v>否</v>
      </c>
      <c r="G196" s="289" t="str">
        <f t="shared" ref="G196:G259" si="11">IF(LEN(A196)=3,"类",IF(LEN(A196)=5,"款","项"))</f>
        <v>项</v>
      </c>
      <c r="H196" s="305"/>
    </row>
    <row r="197" ht="37.95" hidden="1" customHeight="1" spans="1:8">
      <c r="A197" s="306" t="s">
        <v>1626</v>
      </c>
      <c r="B197" s="307" t="s">
        <v>1627</v>
      </c>
      <c r="C197" s="308"/>
      <c r="D197" s="308"/>
      <c r="E197" s="309" t="str">
        <f t="shared" si="9"/>
        <v/>
      </c>
      <c r="F197" s="305" t="str">
        <f t="shared" si="10"/>
        <v>否</v>
      </c>
      <c r="G197" s="289" t="str">
        <f t="shared" si="11"/>
        <v>项</v>
      </c>
      <c r="H197" s="305"/>
    </row>
    <row r="198" ht="37.95" hidden="1" customHeight="1" spans="1:8">
      <c r="A198" s="306" t="s">
        <v>1628</v>
      </c>
      <c r="B198" s="307" t="s">
        <v>1629</v>
      </c>
      <c r="C198" s="308">
        <v>672</v>
      </c>
      <c r="D198" s="308">
        <v>1226</v>
      </c>
      <c r="E198" s="309">
        <f t="shared" si="9"/>
        <v>0.824</v>
      </c>
      <c r="F198" s="305" t="str">
        <f t="shared" si="10"/>
        <v>是</v>
      </c>
      <c r="G198" s="289" t="str">
        <f t="shared" si="11"/>
        <v>项</v>
      </c>
      <c r="H198" s="305"/>
    </row>
    <row r="199" s="285" customFormat="1" ht="37.95" hidden="1" customHeight="1" spans="1:9">
      <c r="A199" s="306" t="s">
        <v>1630</v>
      </c>
      <c r="B199" s="307" t="s">
        <v>1631</v>
      </c>
      <c r="C199" s="308">
        <v>0</v>
      </c>
      <c r="D199" s="308">
        <v>30</v>
      </c>
      <c r="E199" s="309" t="str">
        <f t="shared" si="9"/>
        <v/>
      </c>
      <c r="F199" s="305" t="str">
        <f t="shared" si="10"/>
        <v>是</v>
      </c>
      <c r="G199" s="289" t="str">
        <f t="shared" si="11"/>
        <v>项</v>
      </c>
      <c r="H199" s="305"/>
      <c r="I199" s="289"/>
    </row>
    <row r="200" s="285" customFormat="1" ht="37.95" hidden="1" customHeight="1" spans="1:9">
      <c r="A200" s="306" t="s">
        <v>1632</v>
      </c>
      <c r="B200" s="307" t="s">
        <v>1633</v>
      </c>
      <c r="C200" s="308"/>
      <c r="D200" s="308"/>
      <c r="E200" s="309" t="str">
        <f t="shared" si="9"/>
        <v/>
      </c>
      <c r="F200" s="305" t="str">
        <f t="shared" si="10"/>
        <v>否</v>
      </c>
      <c r="G200" s="289" t="str">
        <f t="shared" si="11"/>
        <v>项</v>
      </c>
      <c r="H200" s="305"/>
      <c r="I200" s="289"/>
    </row>
    <row r="201" s="285" customFormat="1" ht="37.95" hidden="1" customHeight="1" spans="1:9">
      <c r="A201" s="306" t="s">
        <v>1634</v>
      </c>
      <c r="B201" s="307" t="s">
        <v>1635</v>
      </c>
      <c r="C201" s="308"/>
      <c r="D201" s="308"/>
      <c r="E201" s="309" t="str">
        <f t="shared" si="9"/>
        <v/>
      </c>
      <c r="F201" s="305" t="str">
        <f t="shared" si="10"/>
        <v>否</v>
      </c>
      <c r="G201" s="289" t="str">
        <f t="shared" si="11"/>
        <v>项</v>
      </c>
      <c r="H201" s="305"/>
      <c r="I201" s="289"/>
    </row>
    <row r="202" ht="37.95" hidden="1" customHeight="1" spans="1:8">
      <c r="A202" s="306" t="s">
        <v>1636</v>
      </c>
      <c r="B202" s="307" t="s">
        <v>1637</v>
      </c>
      <c r="C202" s="308">
        <v>242</v>
      </c>
      <c r="D202" s="308">
        <v>48</v>
      </c>
      <c r="E202" s="309">
        <f t="shared" si="9"/>
        <v>-0.802</v>
      </c>
      <c r="F202" s="305" t="str">
        <f t="shared" si="10"/>
        <v>是</v>
      </c>
      <c r="G202" s="289" t="str">
        <f t="shared" si="11"/>
        <v>项</v>
      </c>
      <c r="H202" s="305"/>
    </row>
    <row r="203" s="285" customFormat="1" ht="37.95" hidden="1" customHeight="1" spans="1:9">
      <c r="A203" s="306" t="s">
        <v>1638</v>
      </c>
      <c r="B203" s="307" t="s">
        <v>1639</v>
      </c>
      <c r="C203" s="308">
        <v>489</v>
      </c>
      <c r="D203" s="308">
        <v>3828</v>
      </c>
      <c r="E203" s="309">
        <f t="shared" si="9"/>
        <v>6.828</v>
      </c>
      <c r="F203" s="305" t="str">
        <f t="shared" si="10"/>
        <v>是</v>
      </c>
      <c r="G203" s="289" t="str">
        <f t="shared" si="11"/>
        <v>项</v>
      </c>
      <c r="H203" s="305"/>
      <c r="I203" s="289"/>
    </row>
    <row r="204" s="285" customFormat="1" ht="37.95" customHeight="1" spans="1:9">
      <c r="A204" s="301" t="s">
        <v>112</v>
      </c>
      <c r="B204" s="302" t="s">
        <v>1640</v>
      </c>
      <c r="C204" s="342">
        <v>6564</v>
      </c>
      <c r="D204" s="342">
        <v>7972</v>
      </c>
      <c r="E204" s="304">
        <f t="shared" si="9"/>
        <v>0.215</v>
      </c>
      <c r="F204" s="305" t="str">
        <f t="shared" si="10"/>
        <v>是</v>
      </c>
      <c r="G204" s="289" t="str">
        <f t="shared" si="11"/>
        <v>类</v>
      </c>
      <c r="H204" s="305"/>
      <c r="I204" s="289"/>
    </row>
    <row r="205" s="285" customFormat="1" ht="37.95" hidden="1" customHeight="1" spans="1:9">
      <c r="A205" s="306" t="s">
        <v>1641</v>
      </c>
      <c r="B205" s="307" t="s">
        <v>1642</v>
      </c>
      <c r="C205" s="308"/>
      <c r="D205" s="308"/>
      <c r="E205" s="309" t="str">
        <f t="shared" si="9"/>
        <v/>
      </c>
      <c r="F205" s="305" t="str">
        <f t="shared" si="10"/>
        <v>否</v>
      </c>
      <c r="G205" s="289" t="str">
        <f t="shared" si="11"/>
        <v>项</v>
      </c>
      <c r="H205" s="305"/>
      <c r="I205" s="289"/>
    </row>
    <row r="206" s="285" customFormat="1" ht="37.95" hidden="1" customHeight="1" spans="1:9">
      <c r="A206" s="306" t="s">
        <v>1643</v>
      </c>
      <c r="B206" s="307" t="s">
        <v>1644</v>
      </c>
      <c r="C206" s="308"/>
      <c r="D206" s="308"/>
      <c r="E206" s="309" t="str">
        <f t="shared" si="9"/>
        <v/>
      </c>
      <c r="F206" s="305" t="str">
        <f t="shared" si="10"/>
        <v>否</v>
      </c>
      <c r="G206" s="289" t="str">
        <f t="shared" si="11"/>
        <v>项</v>
      </c>
      <c r="H206" s="305"/>
      <c r="I206" s="289"/>
    </row>
    <row r="207" s="285" customFormat="1" ht="37.95" hidden="1" customHeight="1" spans="1:9">
      <c r="A207" s="306" t="s">
        <v>1645</v>
      </c>
      <c r="B207" s="307" t="s">
        <v>1646</v>
      </c>
      <c r="C207" s="308"/>
      <c r="D207" s="308"/>
      <c r="E207" s="309" t="str">
        <f t="shared" si="9"/>
        <v/>
      </c>
      <c r="F207" s="305" t="str">
        <f t="shared" si="10"/>
        <v>否</v>
      </c>
      <c r="G207" s="289" t="str">
        <f t="shared" si="11"/>
        <v>项</v>
      </c>
      <c r="H207" s="305"/>
      <c r="I207" s="289"/>
    </row>
    <row r="208" s="285" customFormat="1" ht="37.95" hidden="1" customHeight="1" spans="1:9">
      <c r="A208" s="306" t="s">
        <v>1647</v>
      </c>
      <c r="B208" s="307" t="s">
        <v>1648</v>
      </c>
      <c r="C208" s="308">
        <v>39948</v>
      </c>
      <c r="D208" s="308">
        <v>38958</v>
      </c>
      <c r="E208" s="309">
        <f t="shared" si="9"/>
        <v>-0.025</v>
      </c>
      <c r="F208" s="305" t="str">
        <f t="shared" si="10"/>
        <v>是</v>
      </c>
      <c r="G208" s="289" t="str">
        <f t="shared" si="11"/>
        <v>项</v>
      </c>
      <c r="H208" s="305"/>
      <c r="I208" s="289"/>
    </row>
    <row r="209" s="285" customFormat="1" ht="37.95" hidden="1" customHeight="1" spans="1:9">
      <c r="A209" s="306" t="s">
        <v>1649</v>
      </c>
      <c r="B209" s="307" t="s">
        <v>1650</v>
      </c>
      <c r="C209" s="308"/>
      <c r="D209" s="308"/>
      <c r="E209" s="309" t="str">
        <f t="shared" si="9"/>
        <v/>
      </c>
      <c r="F209" s="305" t="str">
        <f t="shared" si="10"/>
        <v>否</v>
      </c>
      <c r="G209" s="289" t="str">
        <f t="shared" si="11"/>
        <v>项</v>
      </c>
      <c r="H209" s="305"/>
      <c r="I209" s="289"/>
    </row>
    <row r="210" ht="37.95" hidden="1" customHeight="1" spans="1:8">
      <c r="A210" s="306" t="s">
        <v>1651</v>
      </c>
      <c r="B210" s="307" t="s">
        <v>1652</v>
      </c>
      <c r="C210" s="308"/>
      <c r="D210" s="308"/>
      <c r="E210" s="309" t="str">
        <f t="shared" si="9"/>
        <v/>
      </c>
      <c r="F210" s="305" t="str">
        <f t="shared" si="10"/>
        <v>否</v>
      </c>
      <c r="G210" s="289" t="str">
        <f t="shared" si="11"/>
        <v>项</v>
      </c>
      <c r="H210" s="305"/>
    </row>
    <row r="211" ht="37.95" hidden="1" customHeight="1" spans="1:8">
      <c r="A211" s="306" t="s">
        <v>1653</v>
      </c>
      <c r="B211" s="307" t="s">
        <v>1654</v>
      </c>
      <c r="C211" s="308"/>
      <c r="D211" s="308"/>
      <c r="E211" s="309" t="str">
        <f t="shared" si="9"/>
        <v/>
      </c>
      <c r="F211" s="305" t="str">
        <f t="shared" si="10"/>
        <v>否</v>
      </c>
      <c r="G211" s="289" t="str">
        <f t="shared" si="11"/>
        <v>项</v>
      </c>
      <c r="H211" s="305"/>
    </row>
    <row r="212" ht="37.95" hidden="1" customHeight="1" spans="1:8">
      <c r="A212" s="306" t="s">
        <v>1655</v>
      </c>
      <c r="B212" s="307" t="s">
        <v>1656</v>
      </c>
      <c r="C212" s="308"/>
      <c r="D212" s="308"/>
      <c r="E212" s="309" t="str">
        <f t="shared" si="9"/>
        <v/>
      </c>
      <c r="F212" s="305" t="str">
        <f t="shared" si="10"/>
        <v>否</v>
      </c>
      <c r="G212" s="289" t="str">
        <f t="shared" si="11"/>
        <v>项</v>
      </c>
      <c r="H212" s="305"/>
    </row>
    <row r="213" ht="37.95" hidden="1" customHeight="1" spans="1:8">
      <c r="A213" s="306" t="s">
        <v>1657</v>
      </c>
      <c r="B213" s="307" t="s">
        <v>1658</v>
      </c>
      <c r="C213" s="308"/>
      <c r="D213" s="308"/>
      <c r="E213" s="309" t="str">
        <f t="shared" si="9"/>
        <v/>
      </c>
      <c r="F213" s="305" t="str">
        <f t="shared" si="10"/>
        <v>否</v>
      </c>
      <c r="G213" s="289" t="str">
        <f t="shared" si="11"/>
        <v>项</v>
      </c>
      <c r="H213" s="305"/>
    </row>
    <row r="214" ht="37.95" hidden="1" customHeight="1" spans="1:8">
      <c r="A214" s="306" t="s">
        <v>1659</v>
      </c>
      <c r="B214" s="307" t="s">
        <v>1660</v>
      </c>
      <c r="C214" s="308"/>
      <c r="D214" s="308"/>
      <c r="E214" s="309" t="str">
        <f t="shared" si="9"/>
        <v/>
      </c>
      <c r="F214" s="305" t="str">
        <f t="shared" si="10"/>
        <v>否</v>
      </c>
      <c r="G214" s="289" t="str">
        <f t="shared" si="11"/>
        <v>项</v>
      </c>
      <c r="H214" s="305"/>
    </row>
    <row r="215" ht="37.95" hidden="1" customHeight="1" spans="1:8">
      <c r="A215" s="306" t="s">
        <v>1661</v>
      </c>
      <c r="B215" s="307" t="s">
        <v>1662</v>
      </c>
      <c r="C215" s="308"/>
      <c r="D215" s="308"/>
      <c r="E215" s="309" t="str">
        <f t="shared" si="9"/>
        <v/>
      </c>
      <c r="F215" s="305" t="str">
        <f t="shared" si="10"/>
        <v>否</v>
      </c>
      <c r="G215" s="289" t="str">
        <f t="shared" si="11"/>
        <v>项</v>
      </c>
      <c r="H215" s="305"/>
    </row>
    <row r="216" ht="37.95" hidden="1" customHeight="1" spans="1:8">
      <c r="A216" s="306" t="s">
        <v>1663</v>
      </c>
      <c r="B216" s="307" t="s">
        <v>1664</v>
      </c>
      <c r="C216" s="308">
        <v>7862</v>
      </c>
      <c r="D216" s="308">
        <v>5692</v>
      </c>
      <c r="E216" s="309">
        <f t="shared" si="9"/>
        <v>-0.276</v>
      </c>
      <c r="F216" s="305" t="str">
        <f t="shared" si="10"/>
        <v>是</v>
      </c>
      <c r="G216" s="289" t="str">
        <f t="shared" si="11"/>
        <v>项</v>
      </c>
      <c r="H216" s="305"/>
    </row>
    <row r="217" s="285" customFormat="1" ht="37.95" hidden="1" customHeight="1" spans="1:9">
      <c r="A217" s="306" t="s">
        <v>1665</v>
      </c>
      <c r="B217" s="307" t="s">
        <v>1666</v>
      </c>
      <c r="C217" s="308">
        <v>15307</v>
      </c>
      <c r="D217" s="308">
        <v>18593</v>
      </c>
      <c r="E217" s="309">
        <f t="shared" si="9"/>
        <v>0.215</v>
      </c>
      <c r="F217" s="305" t="str">
        <f t="shared" si="10"/>
        <v>是</v>
      </c>
      <c r="G217" s="289" t="str">
        <f t="shared" si="11"/>
        <v>项</v>
      </c>
      <c r="H217" s="305"/>
      <c r="I217" s="289"/>
    </row>
    <row r="218" s="285" customFormat="1" ht="37.95" hidden="1" customHeight="1" spans="1:9">
      <c r="A218" s="306" t="s">
        <v>1667</v>
      </c>
      <c r="B218" s="307" t="s">
        <v>1668</v>
      </c>
      <c r="C218" s="308">
        <v>15693</v>
      </c>
      <c r="D218" s="308">
        <v>15251</v>
      </c>
      <c r="E218" s="309">
        <f t="shared" si="9"/>
        <v>-0.028</v>
      </c>
      <c r="F218" s="305" t="str">
        <f t="shared" si="10"/>
        <v>是</v>
      </c>
      <c r="G218" s="289" t="str">
        <f t="shared" si="11"/>
        <v>项</v>
      </c>
      <c r="H218" s="305"/>
      <c r="I218" s="289"/>
    </row>
    <row r="219" s="285" customFormat="1" ht="37.95" hidden="1" customHeight="1" spans="1:9">
      <c r="A219" s="306" t="s">
        <v>1669</v>
      </c>
      <c r="B219" s="307" t="s">
        <v>1670</v>
      </c>
      <c r="C219" s="308">
        <v>32496</v>
      </c>
      <c r="D219" s="308">
        <v>35676</v>
      </c>
      <c r="E219" s="309">
        <f t="shared" si="9"/>
        <v>0.098</v>
      </c>
      <c r="F219" s="305" t="str">
        <f t="shared" si="10"/>
        <v>是</v>
      </c>
      <c r="G219" s="289" t="str">
        <f t="shared" si="11"/>
        <v>项</v>
      </c>
      <c r="H219" s="305"/>
      <c r="I219" s="289"/>
    </row>
    <row r="220" ht="37.95" hidden="1" customHeight="1" spans="1:8">
      <c r="A220" s="306" t="s">
        <v>1671</v>
      </c>
      <c r="B220" s="307" t="s">
        <v>1672</v>
      </c>
      <c r="C220" s="308"/>
      <c r="D220" s="308"/>
      <c r="E220" s="309" t="str">
        <f t="shared" si="9"/>
        <v/>
      </c>
      <c r="F220" s="305" t="str">
        <f t="shared" si="10"/>
        <v>否</v>
      </c>
      <c r="G220" s="289" t="str">
        <f t="shared" si="11"/>
        <v>项</v>
      </c>
      <c r="H220" s="305"/>
    </row>
    <row r="221" s="285" customFormat="1" ht="37.95" customHeight="1" spans="1:9">
      <c r="A221" s="301" t="s">
        <v>114</v>
      </c>
      <c r="B221" s="302" t="s">
        <v>1673</v>
      </c>
      <c r="C221" s="342">
        <v>91</v>
      </c>
      <c r="D221" s="342"/>
      <c r="E221" s="304">
        <f t="shared" si="9"/>
        <v>-1</v>
      </c>
      <c r="F221" s="305" t="str">
        <f t="shared" si="10"/>
        <v>是</v>
      </c>
      <c r="G221" s="289" t="str">
        <f t="shared" si="11"/>
        <v>类</v>
      </c>
      <c r="H221" s="305"/>
      <c r="I221" s="289"/>
    </row>
    <row r="222" s="285" customFormat="1" ht="37.95" customHeight="1" spans="1:9">
      <c r="A222" s="317">
        <v>23304</v>
      </c>
      <c r="B222" s="310" t="s">
        <v>1674</v>
      </c>
      <c r="C222" s="346"/>
      <c r="D222" s="346"/>
      <c r="E222" s="309" t="str">
        <f t="shared" si="9"/>
        <v/>
      </c>
      <c r="F222" s="305" t="str">
        <f t="shared" si="10"/>
        <v>否</v>
      </c>
      <c r="G222" s="289" t="str">
        <f t="shared" si="11"/>
        <v>款</v>
      </c>
      <c r="H222" s="305"/>
      <c r="I222" s="289"/>
    </row>
    <row r="223" ht="37.95" hidden="1" customHeight="1" spans="1:8">
      <c r="A223" s="306" t="s">
        <v>1675</v>
      </c>
      <c r="B223" s="307" t="s">
        <v>1676</v>
      </c>
      <c r="C223" s="308"/>
      <c r="D223" s="308"/>
      <c r="E223" s="309" t="str">
        <f t="shared" si="9"/>
        <v/>
      </c>
      <c r="F223" s="305" t="str">
        <f t="shared" si="10"/>
        <v>否</v>
      </c>
      <c r="G223" s="289" t="str">
        <f t="shared" si="11"/>
        <v>项</v>
      </c>
      <c r="H223" s="305"/>
    </row>
    <row r="224" s="285" customFormat="1" ht="37.95" hidden="1" customHeight="1" spans="1:9">
      <c r="A224" s="306" t="s">
        <v>1677</v>
      </c>
      <c r="B224" s="307" t="s">
        <v>1678</v>
      </c>
      <c r="C224" s="308"/>
      <c r="D224" s="308"/>
      <c r="E224" s="309" t="str">
        <f t="shared" si="9"/>
        <v/>
      </c>
      <c r="F224" s="305" t="str">
        <f t="shared" si="10"/>
        <v>否</v>
      </c>
      <c r="G224" s="289" t="str">
        <f t="shared" si="11"/>
        <v>项</v>
      </c>
      <c r="H224" s="305"/>
      <c r="I224" s="289"/>
    </row>
    <row r="225" ht="37.95" hidden="1" customHeight="1" spans="1:8">
      <c r="A225" s="306" t="s">
        <v>1679</v>
      </c>
      <c r="B225" s="307" t="s">
        <v>1680</v>
      </c>
      <c r="C225" s="308"/>
      <c r="D225" s="308"/>
      <c r="E225" s="309" t="str">
        <f t="shared" si="9"/>
        <v/>
      </c>
      <c r="F225" s="305" t="str">
        <f t="shared" si="10"/>
        <v>否</v>
      </c>
      <c r="G225" s="289" t="str">
        <f t="shared" si="11"/>
        <v>项</v>
      </c>
      <c r="H225" s="305"/>
    </row>
    <row r="226" s="285" customFormat="1" ht="37.95" hidden="1" customHeight="1" spans="1:9">
      <c r="A226" s="306" t="s">
        <v>1681</v>
      </c>
      <c r="B226" s="307" t="s">
        <v>1682</v>
      </c>
      <c r="C226" s="308">
        <v>303</v>
      </c>
      <c r="D226" s="308">
        <v>124</v>
      </c>
      <c r="E226" s="309">
        <f t="shared" si="9"/>
        <v>-0.591</v>
      </c>
      <c r="F226" s="305" t="str">
        <f t="shared" si="10"/>
        <v>是</v>
      </c>
      <c r="G226" s="289" t="str">
        <f t="shared" si="11"/>
        <v>项</v>
      </c>
      <c r="H226" s="305"/>
      <c r="I226" s="289"/>
    </row>
    <row r="227" s="285" customFormat="1" ht="37.95" hidden="1" customHeight="1" spans="1:9">
      <c r="A227" s="306" t="s">
        <v>1683</v>
      </c>
      <c r="B227" s="307" t="s">
        <v>1684</v>
      </c>
      <c r="C227" s="308"/>
      <c r="D227" s="308"/>
      <c r="E227" s="309" t="str">
        <f t="shared" si="9"/>
        <v/>
      </c>
      <c r="F227" s="305" t="str">
        <f t="shared" si="10"/>
        <v>否</v>
      </c>
      <c r="G227" s="289" t="str">
        <f t="shared" si="11"/>
        <v>项</v>
      </c>
      <c r="H227" s="305"/>
      <c r="I227" s="289"/>
    </row>
    <row r="228" ht="37.95" hidden="1" customHeight="1" spans="1:8">
      <c r="A228" s="306" t="s">
        <v>1685</v>
      </c>
      <c r="B228" s="307" t="s">
        <v>1686</v>
      </c>
      <c r="C228" s="308"/>
      <c r="D228" s="308"/>
      <c r="E228" s="309" t="str">
        <f t="shared" si="9"/>
        <v/>
      </c>
      <c r="F228" s="305" t="str">
        <f t="shared" si="10"/>
        <v>否</v>
      </c>
      <c r="G228" s="289" t="str">
        <f t="shared" si="11"/>
        <v>项</v>
      </c>
      <c r="H228" s="305"/>
    </row>
    <row r="229" ht="37.95" hidden="1" customHeight="1" spans="1:8">
      <c r="A229" s="306" t="s">
        <v>1687</v>
      </c>
      <c r="B229" s="307" t="s">
        <v>1688</v>
      </c>
      <c r="C229" s="308"/>
      <c r="D229" s="308"/>
      <c r="E229" s="309" t="str">
        <f t="shared" si="9"/>
        <v/>
      </c>
      <c r="F229" s="305" t="str">
        <f t="shared" si="10"/>
        <v>否</v>
      </c>
      <c r="G229" s="289" t="str">
        <f t="shared" si="11"/>
        <v>项</v>
      </c>
      <c r="H229" s="305"/>
    </row>
    <row r="230" ht="37.95" hidden="1" customHeight="1" spans="1:8">
      <c r="A230" s="306" t="s">
        <v>1689</v>
      </c>
      <c r="B230" s="307" t="s">
        <v>1690</v>
      </c>
      <c r="C230" s="308"/>
      <c r="D230" s="308"/>
      <c r="E230" s="309" t="str">
        <f t="shared" si="9"/>
        <v/>
      </c>
      <c r="F230" s="305" t="str">
        <f t="shared" si="10"/>
        <v>否</v>
      </c>
      <c r="G230" s="289" t="str">
        <f t="shared" si="11"/>
        <v>项</v>
      </c>
      <c r="H230" s="305"/>
    </row>
    <row r="231" ht="37.95" hidden="1" customHeight="1" spans="1:8">
      <c r="A231" s="306" t="s">
        <v>1691</v>
      </c>
      <c r="B231" s="307" t="s">
        <v>1692</v>
      </c>
      <c r="C231" s="308"/>
      <c r="D231" s="308"/>
      <c r="E231" s="309" t="str">
        <f t="shared" si="9"/>
        <v/>
      </c>
      <c r="F231" s="305" t="str">
        <f t="shared" si="10"/>
        <v>否</v>
      </c>
      <c r="G231" s="289" t="str">
        <f t="shared" si="11"/>
        <v>项</v>
      </c>
      <c r="H231" s="305"/>
    </row>
    <row r="232" ht="37.95" hidden="1" customHeight="1" spans="1:8">
      <c r="A232" s="306" t="s">
        <v>1693</v>
      </c>
      <c r="B232" s="307" t="s">
        <v>1694</v>
      </c>
      <c r="C232" s="308"/>
      <c r="D232" s="308"/>
      <c r="E232" s="309" t="str">
        <f t="shared" si="9"/>
        <v/>
      </c>
      <c r="F232" s="305" t="str">
        <f t="shared" si="10"/>
        <v>否</v>
      </c>
      <c r="G232" s="289" t="str">
        <f t="shared" si="11"/>
        <v>项</v>
      </c>
      <c r="H232" s="305"/>
    </row>
    <row r="233" ht="37.95" hidden="1" customHeight="1" spans="1:8">
      <c r="A233" s="306" t="s">
        <v>1695</v>
      </c>
      <c r="B233" s="307" t="s">
        <v>1696</v>
      </c>
      <c r="C233" s="308"/>
      <c r="D233" s="308"/>
      <c r="E233" s="309" t="str">
        <f t="shared" si="9"/>
        <v/>
      </c>
      <c r="F233" s="305" t="str">
        <f t="shared" si="10"/>
        <v>否</v>
      </c>
      <c r="G233" s="289" t="str">
        <f t="shared" si="11"/>
        <v>项</v>
      </c>
      <c r="H233" s="305"/>
    </row>
    <row r="234" ht="37.95" hidden="1" customHeight="1" spans="1:8">
      <c r="A234" s="306" t="s">
        <v>1697</v>
      </c>
      <c r="B234" s="307" t="s">
        <v>1698</v>
      </c>
      <c r="C234" s="308">
        <v>138</v>
      </c>
      <c r="D234" s="308">
        <v>60</v>
      </c>
      <c r="E234" s="309">
        <f t="shared" si="9"/>
        <v>-0.565</v>
      </c>
      <c r="F234" s="305" t="str">
        <f t="shared" si="10"/>
        <v>是</v>
      </c>
      <c r="G234" s="289" t="str">
        <f t="shared" si="11"/>
        <v>项</v>
      </c>
      <c r="H234" s="305"/>
    </row>
    <row r="235" ht="37.95" hidden="1" customHeight="1" spans="1:8">
      <c r="A235" s="306" t="s">
        <v>1699</v>
      </c>
      <c r="B235" s="307" t="s">
        <v>1700</v>
      </c>
      <c r="C235" s="308">
        <v>109</v>
      </c>
      <c r="D235" s="308">
        <v>0</v>
      </c>
      <c r="E235" s="309">
        <f t="shared" si="9"/>
        <v>-1</v>
      </c>
      <c r="F235" s="305" t="str">
        <f t="shared" si="10"/>
        <v>是</v>
      </c>
      <c r="G235" s="289" t="str">
        <f t="shared" si="11"/>
        <v>项</v>
      </c>
      <c r="H235" s="305"/>
    </row>
    <row r="236" s="285" customFormat="1" ht="37.95" hidden="1" customHeight="1" spans="1:9">
      <c r="A236" s="306" t="s">
        <v>1701</v>
      </c>
      <c r="B236" s="307" t="s">
        <v>1702</v>
      </c>
      <c r="C236" s="308">
        <v>23</v>
      </c>
      <c r="D236" s="308">
        <v>220</v>
      </c>
      <c r="E236" s="309">
        <f t="shared" si="9"/>
        <v>8.565</v>
      </c>
      <c r="F236" s="305" t="str">
        <f t="shared" si="10"/>
        <v>是</v>
      </c>
      <c r="G236" s="289" t="str">
        <f t="shared" si="11"/>
        <v>项</v>
      </c>
      <c r="H236" s="305"/>
      <c r="I236" s="289"/>
    </row>
    <row r="237" ht="37.95" hidden="1" customHeight="1" spans="1:8">
      <c r="A237" s="306" t="s">
        <v>1703</v>
      </c>
      <c r="B237" s="307" t="s">
        <v>1704</v>
      </c>
      <c r="C237" s="308">
        <v>157</v>
      </c>
      <c r="D237" s="308">
        <v>627</v>
      </c>
      <c r="E237" s="309">
        <f t="shared" si="9"/>
        <v>2.994</v>
      </c>
      <c r="F237" s="305" t="str">
        <f t="shared" si="10"/>
        <v>是</v>
      </c>
      <c r="G237" s="289" t="str">
        <f t="shared" si="11"/>
        <v>项</v>
      </c>
      <c r="H237" s="305"/>
    </row>
    <row r="238" ht="37.95" hidden="1" customHeight="1" spans="1:8">
      <c r="A238" s="306" t="s">
        <v>1705</v>
      </c>
      <c r="B238" s="307" t="s">
        <v>1706</v>
      </c>
      <c r="C238" s="308"/>
      <c r="D238" s="308"/>
      <c r="E238" s="309" t="str">
        <f t="shared" ref="E238:E269" si="12">IF(C238&gt;0,D238/C238-1,IF(C238&lt;0,-(D238/C238-1),""))</f>
        <v/>
      </c>
      <c r="F238" s="305" t="str">
        <f t="shared" si="10"/>
        <v>否</v>
      </c>
      <c r="G238" s="289" t="str">
        <f t="shared" si="11"/>
        <v>项</v>
      </c>
      <c r="H238" s="305"/>
    </row>
    <row r="239" ht="37.95" customHeight="1" spans="1:8">
      <c r="A239" s="316" t="s">
        <v>1707</v>
      </c>
      <c r="B239" s="302" t="s">
        <v>1708</v>
      </c>
      <c r="C239" s="342"/>
      <c r="D239" s="342"/>
      <c r="E239" s="304" t="str">
        <f t="shared" si="12"/>
        <v/>
      </c>
      <c r="F239" s="305" t="str">
        <f t="shared" si="10"/>
        <v>是</v>
      </c>
      <c r="G239" s="289" t="str">
        <f t="shared" si="11"/>
        <v>类</v>
      </c>
      <c r="H239" s="305"/>
    </row>
    <row r="240" ht="37.95" customHeight="1" spans="1:8">
      <c r="A240" s="317" t="s">
        <v>1709</v>
      </c>
      <c r="B240" s="310" t="s">
        <v>1710</v>
      </c>
      <c r="C240" s="346"/>
      <c r="D240" s="346"/>
      <c r="E240" s="309" t="str">
        <f t="shared" si="12"/>
        <v/>
      </c>
      <c r="F240" s="305" t="str">
        <f t="shared" si="10"/>
        <v>否</v>
      </c>
      <c r="G240" s="289" t="str">
        <f t="shared" si="11"/>
        <v>款</v>
      </c>
      <c r="H240" s="305"/>
    </row>
    <row r="241" ht="37.95" hidden="1" customHeight="1" spans="1:8">
      <c r="A241" s="317" t="s">
        <v>1711</v>
      </c>
      <c r="B241" s="307" t="s">
        <v>1712</v>
      </c>
      <c r="C241" s="308"/>
      <c r="D241" s="308"/>
      <c r="E241" s="309" t="str">
        <f t="shared" si="12"/>
        <v/>
      </c>
      <c r="F241" s="305" t="str">
        <f t="shared" si="10"/>
        <v>否</v>
      </c>
      <c r="G241" s="289" t="str">
        <f t="shared" si="11"/>
        <v>项</v>
      </c>
      <c r="H241" s="305"/>
    </row>
    <row r="242" ht="37.95" hidden="1" customHeight="1" spans="1:8">
      <c r="A242" s="317" t="s">
        <v>1713</v>
      </c>
      <c r="B242" s="307" t="s">
        <v>1714</v>
      </c>
      <c r="C242" s="308"/>
      <c r="D242" s="308"/>
      <c r="E242" s="309" t="str">
        <f t="shared" si="12"/>
        <v/>
      </c>
      <c r="F242" s="305" t="str">
        <f t="shared" si="10"/>
        <v>否</v>
      </c>
      <c r="G242" s="289" t="str">
        <f t="shared" si="11"/>
        <v>项</v>
      </c>
      <c r="H242" s="305"/>
    </row>
    <row r="243" ht="37.95" hidden="1" customHeight="1" spans="1:8">
      <c r="A243" s="317" t="s">
        <v>1715</v>
      </c>
      <c r="B243" s="307" t="s">
        <v>1716</v>
      </c>
      <c r="C243" s="308"/>
      <c r="D243" s="308"/>
      <c r="E243" s="309" t="str">
        <f t="shared" si="12"/>
        <v/>
      </c>
      <c r="F243" s="305" t="str">
        <f t="shared" si="10"/>
        <v>否</v>
      </c>
      <c r="G243" s="289" t="str">
        <f t="shared" si="11"/>
        <v>项</v>
      </c>
      <c r="H243" s="305"/>
    </row>
    <row r="244" ht="37.95" hidden="1" customHeight="1" spans="1:8">
      <c r="A244" s="317" t="s">
        <v>1717</v>
      </c>
      <c r="B244" s="307" t="s">
        <v>1718</v>
      </c>
      <c r="C244" s="308"/>
      <c r="D244" s="308"/>
      <c r="E244" s="309" t="str">
        <f t="shared" si="12"/>
        <v/>
      </c>
      <c r="F244" s="305" t="str">
        <f t="shared" si="10"/>
        <v>否</v>
      </c>
      <c r="G244" s="289" t="str">
        <f t="shared" si="11"/>
        <v>项</v>
      </c>
      <c r="H244" s="305"/>
    </row>
    <row r="245" ht="37.95" hidden="1" customHeight="1" spans="1:8">
      <c r="A245" s="317" t="s">
        <v>1719</v>
      </c>
      <c r="B245" s="307" t="s">
        <v>1720</v>
      </c>
      <c r="C245" s="308"/>
      <c r="D245" s="308"/>
      <c r="E245" s="309" t="str">
        <f t="shared" si="12"/>
        <v/>
      </c>
      <c r="F245" s="305" t="str">
        <f t="shared" si="10"/>
        <v>否</v>
      </c>
      <c r="G245" s="289" t="str">
        <f t="shared" si="11"/>
        <v>项</v>
      </c>
      <c r="H245" s="305"/>
    </row>
    <row r="246" ht="37.95" hidden="1" customHeight="1" spans="1:8">
      <c r="A246" s="317" t="s">
        <v>1721</v>
      </c>
      <c r="B246" s="307" t="s">
        <v>1722</v>
      </c>
      <c r="C246" s="308"/>
      <c r="D246" s="308"/>
      <c r="E246" s="309" t="str">
        <f t="shared" si="12"/>
        <v/>
      </c>
      <c r="F246" s="305" t="str">
        <f t="shared" si="10"/>
        <v>否</v>
      </c>
      <c r="G246" s="289" t="str">
        <f t="shared" si="11"/>
        <v>项</v>
      </c>
      <c r="H246" s="305"/>
    </row>
    <row r="247" ht="37.95" hidden="1" customHeight="1" spans="1:8">
      <c r="A247" s="317" t="s">
        <v>1723</v>
      </c>
      <c r="B247" s="307" t="s">
        <v>1724</v>
      </c>
      <c r="C247" s="308"/>
      <c r="D247" s="308"/>
      <c r="E247" s="309" t="str">
        <f t="shared" si="12"/>
        <v/>
      </c>
      <c r="F247" s="305" t="str">
        <f t="shared" si="10"/>
        <v>否</v>
      </c>
      <c r="G247" s="289" t="str">
        <f t="shared" si="11"/>
        <v>项</v>
      </c>
      <c r="H247" s="305"/>
    </row>
    <row r="248" ht="37.95" hidden="1" customHeight="1" spans="1:8">
      <c r="A248" s="317" t="s">
        <v>1725</v>
      </c>
      <c r="B248" s="307" t="s">
        <v>1726</v>
      </c>
      <c r="C248" s="308"/>
      <c r="D248" s="308"/>
      <c r="E248" s="309" t="str">
        <f t="shared" si="12"/>
        <v/>
      </c>
      <c r="F248" s="305" t="str">
        <f t="shared" si="10"/>
        <v>否</v>
      </c>
      <c r="G248" s="289" t="str">
        <f t="shared" si="11"/>
        <v>项</v>
      </c>
      <c r="H248" s="305"/>
    </row>
    <row r="249" ht="37.95" hidden="1" customHeight="1" spans="1:8">
      <c r="A249" s="317" t="s">
        <v>1727</v>
      </c>
      <c r="B249" s="307" t="s">
        <v>1728</v>
      </c>
      <c r="C249" s="308"/>
      <c r="D249" s="308"/>
      <c r="E249" s="309" t="str">
        <f t="shared" si="12"/>
        <v/>
      </c>
      <c r="F249" s="305" t="str">
        <f t="shared" si="10"/>
        <v>否</v>
      </c>
      <c r="G249" s="289" t="str">
        <f t="shared" si="11"/>
        <v>项</v>
      </c>
      <c r="H249" s="305"/>
    </row>
    <row r="250" ht="37.95" hidden="1" customHeight="1" spans="1:8">
      <c r="A250" s="317" t="s">
        <v>1729</v>
      </c>
      <c r="B250" s="307" t="s">
        <v>1730</v>
      </c>
      <c r="C250" s="308">
        <v>864</v>
      </c>
      <c r="D250" s="308">
        <v>0</v>
      </c>
      <c r="E250" s="309">
        <f t="shared" si="12"/>
        <v>-1</v>
      </c>
      <c r="F250" s="305" t="str">
        <f t="shared" si="10"/>
        <v>是</v>
      </c>
      <c r="G250" s="289" t="str">
        <f t="shared" si="11"/>
        <v>项</v>
      </c>
      <c r="H250" s="305"/>
    </row>
    <row r="251" ht="37.95" hidden="1" customHeight="1" spans="1:8">
      <c r="A251" s="317" t="s">
        <v>1731</v>
      </c>
      <c r="B251" s="307" t="s">
        <v>1732</v>
      </c>
      <c r="C251" s="308"/>
      <c r="D251" s="308"/>
      <c r="E251" s="309" t="str">
        <f t="shared" si="12"/>
        <v/>
      </c>
      <c r="F251" s="305" t="str">
        <f t="shared" si="10"/>
        <v>否</v>
      </c>
      <c r="G251" s="289" t="str">
        <f t="shared" si="11"/>
        <v>项</v>
      </c>
      <c r="H251" s="305"/>
    </row>
    <row r="252" ht="37.95" hidden="1" customHeight="1" spans="1:8">
      <c r="A252" s="317" t="s">
        <v>1733</v>
      </c>
      <c r="B252" s="307" t="s">
        <v>1734</v>
      </c>
      <c r="C252" s="308"/>
      <c r="D252" s="308"/>
      <c r="E252" s="309" t="str">
        <f t="shared" si="12"/>
        <v/>
      </c>
      <c r="F252" s="305" t="str">
        <f t="shared" si="10"/>
        <v>否</v>
      </c>
      <c r="G252" s="289" t="str">
        <f t="shared" si="11"/>
        <v>项</v>
      </c>
      <c r="H252" s="305"/>
    </row>
    <row r="253" ht="37.95" hidden="1" customHeight="1" spans="1:8">
      <c r="A253" s="317" t="s">
        <v>1735</v>
      </c>
      <c r="B253" s="310" t="s">
        <v>1736</v>
      </c>
      <c r="C253" s="346"/>
      <c r="D253" s="346"/>
      <c r="E253" s="309" t="str">
        <f t="shared" si="12"/>
        <v/>
      </c>
      <c r="F253" s="305" t="str">
        <f t="shared" si="10"/>
        <v>否</v>
      </c>
      <c r="G253" s="289" t="str">
        <f t="shared" si="11"/>
        <v>款</v>
      </c>
      <c r="H253" s="305"/>
    </row>
    <row r="254" ht="37.95" hidden="1" customHeight="1" spans="1:8">
      <c r="A254" s="317" t="s">
        <v>1737</v>
      </c>
      <c r="B254" s="307" t="s">
        <v>1738</v>
      </c>
      <c r="C254" s="308"/>
      <c r="D254" s="308"/>
      <c r="E254" s="309" t="str">
        <f t="shared" si="12"/>
        <v/>
      </c>
      <c r="F254" s="305" t="str">
        <f t="shared" si="10"/>
        <v>否</v>
      </c>
      <c r="G254" s="289" t="str">
        <f t="shared" si="11"/>
        <v>项</v>
      </c>
      <c r="H254" s="305"/>
    </row>
    <row r="255" ht="37.95" hidden="1" customHeight="1" spans="1:8">
      <c r="A255" s="317" t="s">
        <v>1739</v>
      </c>
      <c r="B255" s="307" t="s">
        <v>1740</v>
      </c>
      <c r="C255" s="308"/>
      <c r="D255" s="308"/>
      <c r="E255" s="309" t="str">
        <f t="shared" si="12"/>
        <v/>
      </c>
      <c r="F255" s="305" t="str">
        <f t="shared" si="10"/>
        <v>否</v>
      </c>
      <c r="G255" s="289" t="str">
        <f t="shared" si="11"/>
        <v>项</v>
      </c>
      <c r="H255" s="305"/>
    </row>
    <row r="256" ht="37.95" hidden="1" customHeight="1" spans="1:8">
      <c r="A256" s="317" t="s">
        <v>1741</v>
      </c>
      <c r="B256" s="307" t="s">
        <v>1742</v>
      </c>
      <c r="C256" s="308"/>
      <c r="D256" s="308"/>
      <c r="E256" s="309" t="str">
        <f t="shared" si="12"/>
        <v/>
      </c>
      <c r="F256" s="305" t="str">
        <f t="shared" si="10"/>
        <v>否</v>
      </c>
      <c r="G256" s="289" t="str">
        <f t="shared" si="11"/>
        <v>项</v>
      </c>
      <c r="H256" s="305"/>
    </row>
    <row r="257" ht="37.95" hidden="1" customHeight="1" spans="1:8">
      <c r="A257" s="317" t="s">
        <v>1743</v>
      </c>
      <c r="B257" s="307" t="s">
        <v>1744</v>
      </c>
      <c r="C257" s="308"/>
      <c r="D257" s="308"/>
      <c r="E257" s="309" t="str">
        <f t="shared" si="12"/>
        <v/>
      </c>
      <c r="F257" s="305" t="str">
        <f t="shared" si="10"/>
        <v>否</v>
      </c>
      <c r="G257" s="289" t="str">
        <f t="shared" si="11"/>
        <v>项</v>
      </c>
      <c r="H257" s="305"/>
    </row>
    <row r="258" ht="37.95" hidden="1" customHeight="1" spans="1:8">
      <c r="A258" s="317" t="s">
        <v>1745</v>
      </c>
      <c r="B258" s="307" t="s">
        <v>1746</v>
      </c>
      <c r="C258" s="308"/>
      <c r="D258" s="308"/>
      <c r="E258" s="309" t="str">
        <f t="shared" si="12"/>
        <v/>
      </c>
      <c r="F258" s="305" t="str">
        <f t="shared" si="10"/>
        <v>否</v>
      </c>
      <c r="G258" s="289" t="str">
        <f t="shared" si="11"/>
        <v>项</v>
      </c>
      <c r="H258" s="305"/>
    </row>
    <row r="259" ht="37.95" hidden="1" customHeight="1" spans="1:8">
      <c r="A259" s="317" t="s">
        <v>1747</v>
      </c>
      <c r="B259" s="307" t="s">
        <v>1748</v>
      </c>
      <c r="C259" s="308"/>
      <c r="D259" s="308"/>
      <c r="E259" s="309" t="str">
        <f t="shared" si="12"/>
        <v/>
      </c>
      <c r="F259" s="305" t="str">
        <f t="shared" si="10"/>
        <v>否</v>
      </c>
      <c r="G259" s="289" t="str">
        <f t="shared" si="11"/>
        <v>项</v>
      </c>
      <c r="H259" s="305"/>
    </row>
    <row r="260" ht="37.95" customHeight="1" spans="1:8">
      <c r="A260" s="301"/>
      <c r="B260" s="302"/>
      <c r="C260" s="303"/>
      <c r="D260" s="303"/>
      <c r="E260" s="309" t="str">
        <f t="shared" si="12"/>
        <v/>
      </c>
      <c r="F260" s="305" t="str">
        <f>IF(LEN(A260)=3,"是",IF(B260&lt;&gt;"",IF(SUM(C260:D260)&lt;&gt;0,"是","否"),"是"))</f>
        <v>是</v>
      </c>
      <c r="H260" s="305"/>
    </row>
    <row r="261" ht="37.95" customHeight="1" spans="1:8">
      <c r="A261" s="318"/>
      <c r="B261" s="319" t="s">
        <v>1749</v>
      </c>
      <c r="C261" s="342">
        <f>C4+C20+C32+C43+C98+C122+C174+C178+C204+C221+C239</f>
        <v>90722</v>
      </c>
      <c r="D261" s="342">
        <f>D4+D20+D32+D43+D98+D122+D174+D178+D204+D221+D239</f>
        <v>24111</v>
      </c>
      <c r="E261" s="304">
        <f t="shared" si="12"/>
        <v>-0.734</v>
      </c>
      <c r="F261" s="305" t="s">
        <v>1750</v>
      </c>
      <c r="H261" s="305"/>
    </row>
    <row r="262" ht="37.95" customHeight="1" spans="1:8">
      <c r="A262" s="363" t="s">
        <v>1751</v>
      </c>
      <c r="B262" s="321" t="s">
        <v>119</v>
      </c>
      <c r="C262" s="364">
        <v>2051</v>
      </c>
      <c r="D262" s="364">
        <v>550</v>
      </c>
      <c r="E262" s="304">
        <f t="shared" si="12"/>
        <v>-0.732</v>
      </c>
      <c r="F262" s="305" t="str">
        <f t="shared" ref="F262:F268" si="13">IF(LEN(A262)=3,"是",IF(B262&lt;&gt;"",IF(SUM(C262:D262)&lt;&gt;0,"是","否"),"是"))</f>
        <v>是</v>
      </c>
      <c r="H262" s="305"/>
    </row>
    <row r="263" ht="33" customHeight="1" spans="1:8">
      <c r="A263" s="363" t="s">
        <v>1752</v>
      </c>
      <c r="B263" s="365" t="s">
        <v>1753</v>
      </c>
      <c r="C263" s="364">
        <v>491</v>
      </c>
      <c r="D263" s="364">
        <v>550</v>
      </c>
      <c r="E263" s="309">
        <f t="shared" si="12"/>
        <v>0.12</v>
      </c>
      <c r="F263" s="305" t="str">
        <f t="shared" si="13"/>
        <v>是</v>
      </c>
      <c r="H263" s="305"/>
    </row>
    <row r="264" ht="33" customHeight="1" spans="1:9">
      <c r="A264" s="366" t="s">
        <v>1754</v>
      </c>
      <c r="B264" s="326" t="s">
        <v>1755</v>
      </c>
      <c r="C264" s="367">
        <v>491</v>
      </c>
      <c r="D264" s="368">
        <v>550</v>
      </c>
      <c r="E264" s="309">
        <f t="shared" si="12"/>
        <v>0.12</v>
      </c>
      <c r="F264" s="305" t="str">
        <f t="shared" si="13"/>
        <v>是</v>
      </c>
      <c r="G264" s="285"/>
      <c r="H264" s="305"/>
      <c r="I264" s="285"/>
    </row>
    <row r="265" ht="31" customHeight="1" spans="1:9">
      <c r="A265" s="366" t="s">
        <v>1756</v>
      </c>
      <c r="B265" s="326" t="s">
        <v>1757</v>
      </c>
      <c r="C265" s="367"/>
      <c r="D265" s="368"/>
      <c r="E265" s="309" t="str">
        <f t="shared" si="12"/>
        <v/>
      </c>
      <c r="F265" s="305" t="str">
        <f t="shared" si="13"/>
        <v>否</v>
      </c>
      <c r="G265" s="285"/>
      <c r="H265" s="305"/>
      <c r="I265" s="285"/>
    </row>
    <row r="266" ht="37.95" customHeight="1" spans="1:8">
      <c r="A266" s="369" t="s">
        <v>1758</v>
      </c>
      <c r="B266" s="323" t="s">
        <v>1759</v>
      </c>
      <c r="C266" s="370">
        <v>1226</v>
      </c>
      <c r="D266" s="371"/>
      <c r="E266" s="309">
        <f t="shared" si="12"/>
        <v>-1</v>
      </c>
      <c r="F266" s="305" t="str">
        <f t="shared" si="13"/>
        <v>是</v>
      </c>
      <c r="H266" s="305"/>
    </row>
    <row r="267" ht="37.95" customHeight="1" spans="1:8">
      <c r="A267" s="369" t="s">
        <v>1760</v>
      </c>
      <c r="B267" s="323" t="s">
        <v>1761</v>
      </c>
      <c r="C267" s="370">
        <v>334</v>
      </c>
      <c r="D267" s="371"/>
      <c r="E267" s="309">
        <f t="shared" si="12"/>
        <v>-1</v>
      </c>
      <c r="F267" s="305" t="str">
        <f t="shared" si="13"/>
        <v>是</v>
      </c>
      <c r="H267" s="305"/>
    </row>
    <row r="268" ht="37.95" customHeight="1" spans="1:8">
      <c r="A268" s="369" t="s">
        <v>1762</v>
      </c>
      <c r="B268" s="328" t="s">
        <v>1763</v>
      </c>
      <c r="C268" s="364">
        <v>28860</v>
      </c>
      <c r="D268" s="372">
        <v>100</v>
      </c>
      <c r="E268" s="304">
        <f t="shared" si="12"/>
        <v>-0.997</v>
      </c>
      <c r="F268" s="305" t="str">
        <f t="shared" si="13"/>
        <v>是</v>
      </c>
      <c r="H268" s="305"/>
    </row>
    <row r="269" ht="37.95" customHeight="1" spans="1:8">
      <c r="A269" s="373"/>
      <c r="B269" s="330" t="s">
        <v>126</v>
      </c>
      <c r="C269" s="364">
        <f>C261+C262+C268</f>
        <v>121633</v>
      </c>
      <c r="D269" s="364">
        <f>D261+D262+D268</f>
        <v>24761</v>
      </c>
      <c r="E269" s="304">
        <f t="shared" si="12"/>
        <v>-0.796</v>
      </c>
      <c r="F269" s="305" t="s">
        <v>1750</v>
      </c>
      <c r="H269" s="305"/>
    </row>
    <row r="270" spans="3:3">
      <c r="C270" s="374"/>
    </row>
    <row r="272" spans="3:3">
      <c r="C272" s="374"/>
    </row>
    <row r="274" spans="3:3">
      <c r="C274" s="374"/>
    </row>
    <row r="275" spans="3:3">
      <c r="C275" s="374"/>
    </row>
    <row r="277" spans="3:3">
      <c r="C277" s="374"/>
    </row>
    <row r="278" spans="3:3">
      <c r="C278" s="374"/>
    </row>
    <row r="279" spans="3:3">
      <c r="C279" s="374"/>
    </row>
    <row r="280" spans="3:3">
      <c r="C280" s="374"/>
    </row>
    <row r="282" spans="3:3">
      <c r="C282" s="374"/>
    </row>
  </sheetData>
  <autoFilter ref="F3:G269">
    <filterColumn colId="0">
      <customFilters>
        <customFilter operator="equal" val="是"/>
      </customFilters>
    </filterColumn>
    <filterColumn colId="1">
      <filters blank="1">
        <filter val="类"/>
        <filter val="款"/>
      </filters>
    </filterColumn>
    <extLst/>
  </autoFilter>
  <mergeCells count="1">
    <mergeCell ref="B1:E1"/>
  </mergeCells>
  <conditionalFormatting sqref="B268">
    <cfRule type="expression" dxfId="1" priority="3" stopIfTrue="1">
      <formula>"len($A:$A)=3"</formula>
    </cfRule>
  </conditionalFormatting>
  <conditionalFormatting sqref="C268">
    <cfRule type="expression" dxfId="1" priority="2" stopIfTrue="1">
      <formula>"len($A:$A)=3"</formula>
    </cfRule>
  </conditionalFormatting>
  <conditionalFormatting sqref="D268">
    <cfRule type="expression" dxfId="1" priority="1"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tabColor rgb="FF00B0F0"/>
  </sheetPr>
  <dimension ref="A1:G37"/>
  <sheetViews>
    <sheetView showGridLines="0" showZeros="0" view="pageBreakPreview" zoomScale="70" zoomScaleNormal="115" workbookViewId="0">
      <pane ySplit="3" topLeftCell="A19" activePane="bottomLeft" state="frozen"/>
      <selection/>
      <selection pane="bottomLeft" activeCell="D32" sqref="D32"/>
    </sheetView>
  </sheetViews>
  <sheetFormatPr defaultColWidth="9" defaultRowHeight="14.25" outlineLevelCol="6"/>
  <cols>
    <col min="1" max="1" width="13.2166666666667" style="155" hidden="1" customWidth="1"/>
    <col min="2" max="2" width="50.775" style="155" customWidth="1"/>
    <col min="3" max="4" width="20.6666666666667" style="155" customWidth="1"/>
    <col min="5" max="5" width="20.375" style="334" customWidth="1"/>
    <col min="6" max="6" width="0.125" style="155" hidden="1" customWidth="1"/>
    <col min="7" max="16384" width="9" style="155"/>
  </cols>
  <sheetData>
    <row r="1" ht="45" customHeight="1" spans="1:6">
      <c r="A1" s="157"/>
      <c r="B1" s="290" t="s">
        <v>1764</v>
      </c>
      <c r="C1" s="290"/>
      <c r="D1" s="290"/>
      <c r="E1" s="290"/>
      <c r="F1" s="157"/>
    </row>
    <row r="2" s="332" customFormat="1" ht="20.1" customHeight="1" spans="1:6">
      <c r="A2" s="335"/>
      <c r="B2" s="336"/>
      <c r="C2" s="337"/>
      <c r="D2" s="336"/>
      <c r="E2" s="338" t="s">
        <v>1</v>
      </c>
      <c r="F2" s="335"/>
    </row>
    <row r="3" s="333" customFormat="1" ht="45" customHeight="1" spans="1:6">
      <c r="A3" s="339" t="s">
        <v>2</v>
      </c>
      <c r="B3" s="340" t="s">
        <v>3</v>
      </c>
      <c r="C3" s="175" t="s">
        <v>128</v>
      </c>
      <c r="D3" s="175" t="s">
        <v>5</v>
      </c>
      <c r="E3" s="175" t="s">
        <v>129</v>
      </c>
      <c r="F3" s="341" t="s">
        <v>7</v>
      </c>
    </row>
    <row r="4" s="333" customFormat="1" ht="36" customHeight="1" spans="1:6">
      <c r="A4" s="306" t="s">
        <v>1244</v>
      </c>
      <c r="B4" s="302" t="s">
        <v>1245</v>
      </c>
      <c r="C4" s="342">
        <v>0</v>
      </c>
      <c r="D4" s="342">
        <v>0</v>
      </c>
      <c r="E4" s="343" t="str">
        <f t="shared" ref="E4:E14" si="0">IF(C4&gt;0,D4/C4-1,IF(C4&lt;0,-(D4/C4-1),""))</f>
        <v/>
      </c>
      <c r="F4" s="344" t="str">
        <f t="shared" ref="F4:F28" si="1">IF(LEN(A4)=7,"是",IF(B4&lt;&gt;"",IF(SUM(C4:D4)&lt;&gt;0,"是","否"),"是"))</f>
        <v>是</v>
      </c>
    </row>
    <row r="5" ht="36" customHeight="1" spans="1:7">
      <c r="A5" s="306" t="s">
        <v>1246</v>
      </c>
      <c r="B5" s="302" t="s">
        <v>1247</v>
      </c>
      <c r="C5" s="342">
        <v>0</v>
      </c>
      <c r="D5" s="342">
        <v>0</v>
      </c>
      <c r="E5" s="343" t="str">
        <f t="shared" si="0"/>
        <v/>
      </c>
      <c r="F5" s="344" t="str">
        <f t="shared" si="1"/>
        <v>是</v>
      </c>
      <c r="G5" s="333"/>
    </row>
    <row r="6" ht="36" customHeight="1" spans="1:7">
      <c r="A6" s="306" t="s">
        <v>1248</v>
      </c>
      <c r="B6" s="302" t="s">
        <v>1249</v>
      </c>
      <c r="C6" s="342">
        <v>0</v>
      </c>
      <c r="D6" s="342">
        <v>0</v>
      </c>
      <c r="E6" s="343" t="str">
        <f t="shared" si="0"/>
        <v/>
      </c>
      <c r="F6" s="344" t="str">
        <f t="shared" si="1"/>
        <v>是</v>
      </c>
      <c r="G6" s="333"/>
    </row>
    <row r="7" ht="36" customHeight="1" spans="1:7">
      <c r="A7" s="306" t="s">
        <v>1250</v>
      </c>
      <c r="B7" s="302" t="s">
        <v>1251</v>
      </c>
      <c r="C7" s="342">
        <v>0</v>
      </c>
      <c r="D7" s="342">
        <v>0</v>
      </c>
      <c r="E7" s="343" t="str">
        <f t="shared" si="0"/>
        <v/>
      </c>
      <c r="F7" s="344" t="str">
        <f t="shared" si="1"/>
        <v>是</v>
      </c>
      <c r="G7" s="333"/>
    </row>
    <row r="8" ht="36" customHeight="1" spans="1:7">
      <c r="A8" s="306" t="s">
        <v>1252</v>
      </c>
      <c r="B8" s="302" t="s">
        <v>1253</v>
      </c>
      <c r="C8" s="342">
        <v>0</v>
      </c>
      <c r="D8" s="342">
        <v>0</v>
      </c>
      <c r="E8" s="343" t="str">
        <f t="shared" si="0"/>
        <v/>
      </c>
      <c r="F8" s="344" t="str">
        <f t="shared" si="1"/>
        <v>是</v>
      </c>
      <c r="G8" s="333"/>
    </row>
    <row r="9" ht="36" customHeight="1" spans="1:7">
      <c r="A9" s="306" t="s">
        <v>1254</v>
      </c>
      <c r="B9" s="302" t="s">
        <v>1255</v>
      </c>
      <c r="C9" s="342">
        <v>0</v>
      </c>
      <c r="D9" s="342">
        <v>0</v>
      </c>
      <c r="E9" s="343" t="str">
        <f t="shared" si="0"/>
        <v/>
      </c>
      <c r="F9" s="344" t="str">
        <f t="shared" si="1"/>
        <v>是</v>
      </c>
      <c r="G9" s="333"/>
    </row>
    <row r="10" ht="36" customHeight="1" spans="1:7">
      <c r="A10" s="306" t="s">
        <v>1256</v>
      </c>
      <c r="B10" s="302" t="s">
        <v>1257</v>
      </c>
      <c r="C10" s="342">
        <f>SUM(C11:C15)</f>
        <v>25000</v>
      </c>
      <c r="D10" s="342">
        <f>SUM(D11:D15)</f>
        <v>17378</v>
      </c>
      <c r="E10" s="345">
        <f t="shared" si="0"/>
        <v>-0.305</v>
      </c>
      <c r="F10" s="344" t="str">
        <f t="shared" si="1"/>
        <v>是</v>
      </c>
      <c r="G10" s="333"/>
    </row>
    <row r="11" ht="36" customHeight="1" spans="1:6">
      <c r="A11" s="306" t="s">
        <v>1258</v>
      </c>
      <c r="B11" s="307" t="s">
        <v>1259</v>
      </c>
      <c r="C11" s="308">
        <v>15000</v>
      </c>
      <c r="D11" s="308">
        <v>16957</v>
      </c>
      <c r="E11" s="343">
        <f t="shared" si="0"/>
        <v>0.13</v>
      </c>
      <c r="F11" s="152" t="str">
        <f t="shared" si="1"/>
        <v>是</v>
      </c>
    </row>
    <row r="12" ht="36" customHeight="1" spans="1:6">
      <c r="A12" s="306" t="s">
        <v>1260</v>
      </c>
      <c r="B12" s="307" t="s">
        <v>1261</v>
      </c>
      <c r="C12" s="308"/>
      <c r="D12" s="308"/>
      <c r="E12" s="343" t="str">
        <f t="shared" si="0"/>
        <v/>
      </c>
      <c r="F12" s="344" t="str">
        <f t="shared" si="1"/>
        <v>否</v>
      </c>
    </row>
    <row r="13" ht="36" customHeight="1" spans="1:6">
      <c r="A13" s="306" t="s">
        <v>1262</v>
      </c>
      <c r="B13" s="307" t="s">
        <v>1263</v>
      </c>
      <c r="C13" s="308">
        <v>10000</v>
      </c>
      <c r="D13" s="308">
        <v>421</v>
      </c>
      <c r="E13" s="343">
        <f t="shared" si="0"/>
        <v>-0.958</v>
      </c>
      <c r="F13" s="344" t="str">
        <f t="shared" si="1"/>
        <v>是</v>
      </c>
    </row>
    <row r="14" ht="36" customHeight="1" spans="1:6">
      <c r="A14" s="306" t="s">
        <v>1264</v>
      </c>
      <c r="B14" s="307" t="s">
        <v>1265</v>
      </c>
      <c r="C14" s="308"/>
      <c r="D14" s="308"/>
      <c r="E14" s="343" t="str">
        <f t="shared" si="0"/>
        <v/>
      </c>
      <c r="F14" s="344" t="str">
        <f t="shared" si="1"/>
        <v>否</v>
      </c>
    </row>
    <row r="15" ht="36" customHeight="1" spans="1:6">
      <c r="A15" s="306" t="s">
        <v>1266</v>
      </c>
      <c r="B15" s="310" t="s">
        <v>1267</v>
      </c>
      <c r="C15" s="346">
        <v>0</v>
      </c>
      <c r="D15" s="346">
        <v>0</v>
      </c>
      <c r="E15" s="343" t="str">
        <f t="shared" ref="E15:E27" si="2">IF(C15&gt;0,D15/C15-1,IF(C15&lt;0,-(D15/C15-1),""))</f>
        <v/>
      </c>
      <c r="F15" s="344" t="str">
        <f t="shared" si="1"/>
        <v>否</v>
      </c>
    </row>
    <row r="16" ht="36" customHeight="1" spans="1:7">
      <c r="A16" s="347" t="s">
        <v>1268</v>
      </c>
      <c r="B16" s="164" t="s">
        <v>1269</v>
      </c>
      <c r="C16" s="342">
        <v>0</v>
      </c>
      <c r="D16" s="342">
        <v>0</v>
      </c>
      <c r="E16" s="343" t="str">
        <f t="shared" si="2"/>
        <v/>
      </c>
      <c r="F16" s="344" t="str">
        <f t="shared" si="1"/>
        <v>是</v>
      </c>
      <c r="G16" s="333"/>
    </row>
    <row r="17" ht="36" customHeight="1" spans="1:7">
      <c r="A17" s="347" t="s">
        <v>1270</v>
      </c>
      <c r="B17" s="164" t="s">
        <v>1271</v>
      </c>
      <c r="C17" s="342">
        <f>SUM(C18:C19)</f>
        <v>0</v>
      </c>
      <c r="D17" s="342">
        <f>SUM(D18:D19)</f>
        <v>0</v>
      </c>
      <c r="E17" s="345" t="str">
        <f t="shared" si="2"/>
        <v/>
      </c>
      <c r="F17" s="344" t="str">
        <f t="shared" si="1"/>
        <v>是</v>
      </c>
      <c r="G17" s="333"/>
    </row>
    <row r="18" ht="36" customHeight="1" spans="1:6">
      <c r="A18" s="347" t="s">
        <v>1272</v>
      </c>
      <c r="B18" s="183" t="s">
        <v>1273</v>
      </c>
      <c r="C18" s="346"/>
      <c r="D18" s="346"/>
      <c r="E18" s="343" t="str">
        <f t="shared" si="2"/>
        <v/>
      </c>
      <c r="F18" s="344" t="str">
        <f t="shared" si="1"/>
        <v>否</v>
      </c>
    </row>
    <row r="19" ht="36" customHeight="1" spans="1:6">
      <c r="A19" s="347" t="s">
        <v>1274</v>
      </c>
      <c r="B19" s="183" t="s">
        <v>1275</v>
      </c>
      <c r="C19" s="346"/>
      <c r="D19" s="346"/>
      <c r="E19" s="343" t="str">
        <f t="shared" si="2"/>
        <v/>
      </c>
      <c r="F19" s="344" t="str">
        <f t="shared" si="1"/>
        <v>否</v>
      </c>
    </row>
    <row r="20" ht="36" customHeight="1" spans="1:7">
      <c r="A20" s="347" t="s">
        <v>1276</v>
      </c>
      <c r="B20" s="164" t="s">
        <v>1277</v>
      </c>
      <c r="C20" s="342"/>
      <c r="D20" s="342">
        <v>0</v>
      </c>
      <c r="E20" s="345"/>
      <c r="F20" s="344" t="str">
        <f t="shared" si="1"/>
        <v>是</v>
      </c>
      <c r="G20" s="333"/>
    </row>
    <row r="21" ht="36" customHeight="1" spans="1:7">
      <c r="A21" s="347" t="s">
        <v>1278</v>
      </c>
      <c r="B21" s="164" t="s">
        <v>1279</v>
      </c>
      <c r="C21" s="342">
        <v>0</v>
      </c>
      <c r="D21" s="342">
        <v>0</v>
      </c>
      <c r="E21" s="345" t="str">
        <f t="shared" si="2"/>
        <v/>
      </c>
      <c r="F21" s="344" t="str">
        <f t="shared" si="1"/>
        <v>是</v>
      </c>
      <c r="G21" s="333"/>
    </row>
    <row r="22" ht="36" customHeight="1" spans="1:7">
      <c r="A22" s="347" t="s">
        <v>1280</v>
      </c>
      <c r="B22" s="164" t="s">
        <v>1281</v>
      </c>
      <c r="C22" s="342">
        <v>0</v>
      </c>
      <c r="D22" s="342">
        <v>0</v>
      </c>
      <c r="E22" s="345" t="str">
        <f t="shared" si="2"/>
        <v/>
      </c>
      <c r="F22" s="344" t="str">
        <f t="shared" si="1"/>
        <v>是</v>
      </c>
      <c r="G22" s="333"/>
    </row>
    <row r="23" ht="36" customHeight="1" spans="1:7">
      <c r="A23" s="306" t="s">
        <v>1282</v>
      </c>
      <c r="B23" s="302" t="s">
        <v>1283</v>
      </c>
      <c r="C23" s="342">
        <v>0</v>
      </c>
      <c r="D23" s="342">
        <v>0</v>
      </c>
      <c r="E23" s="345" t="str">
        <f t="shared" si="2"/>
        <v/>
      </c>
      <c r="F23" s="344" t="str">
        <f t="shared" si="1"/>
        <v>是</v>
      </c>
      <c r="G23" s="333"/>
    </row>
    <row r="24" ht="36" customHeight="1" spans="1:7">
      <c r="A24" s="306" t="s">
        <v>1284</v>
      </c>
      <c r="B24" s="302" t="s">
        <v>1285</v>
      </c>
      <c r="C24" s="342">
        <v>500</v>
      </c>
      <c r="D24" s="342">
        <v>200</v>
      </c>
      <c r="E24" s="345">
        <f t="shared" si="2"/>
        <v>-0.6</v>
      </c>
      <c r="F24" s="344" t="str">
        <f t="shared" si="1"/>
        <v>是</v>
      </c>
      <c r="G24" s="333"/>
    </row>
    <row r="25" ht="36" customHeight="1" spans="1:7">
      <c r="A25" s="306" t="s">
        <v>1286</v>
      </c>
      <c r="B25" s="302" t="s">
        <v>1287</v>
      </c>
      <c r="C25" s="342">
        <v>0</v>
      </c>
      <c r="D25" s="342">
        <v>0</v>
      </c>
      <c r="E25" s="345" t="str">
        <f t="shared" si="2"/>
        <v/>
      </c>
      <c r="F25" s="344" t="str">
        <f t="shared" si="1"/>
        <v>是</v>
      </c>
      <c r="G25" s="333"/>
    </row>
    <row r="26" ht="36" customHeight="1" spans="1:7">
      <c r="A26" s="306" t="s">
        <v>1288</v>
      </c>
      <c r="B26" s="302" t="s">
        <v>1289</v>
      </c>
      <c r="C26" s="342">
        <v>0</v>
      </c>
      <c r="D26" s="342">
        <v>0</v>
      </c>
      <c r="E26" s="345" t="str">
        <f t="shared" si="2"/>
        <v/>
      </c>
      <c r="F26" s="344" t="str">
        <f t="shared" si="1"/>
        <v>是</v>
      </c>
      <c r="G26" s="333"/>
    </row>
    <row r="27" ht="36" customHeight="1" spans="1:6">
      <c r="A27" s="306" t="s">
        <v>1290</v>
      </c>
      <c r="B27" s="302" t="s">
        <v>1291</v>
      </c>
      <c r="C27" s="342">
        <v>4300</v>
      </c>
      <c r="D27" s="342">
        <v>5949</v>
      </c>
      <c r="E27" s="345">
        <f t="shared" si="2"/>
        <v>0.383</v>
      </c>
      <c r="F27" s="344" t="str">
        <f t="shared" si="1"/>
        <v>是</v>
      </c>
    </row>
    <row r="28" ht="36" customHeight="1" spans="1:7">
      <c r="A28" s="306"/>
      <c r="B28" s="310"/>
      <c r="C28" s="346"/>
      <c r="D28" s="346"/>
      <c r="E28" s="345" t="str">
        <f t="shared" ref="E28:E37" si="3">IF(C28&gt;0,D28/C28-1,IF(C28&lt;0,-(D28/C28-1),""))</f>
        <v/>
      </c>
      <c r="F28" s="152" t="str">
        <f t="shared" si="1"/>
        <v>是</v>
      </c>
      <c r="G28" s="333"/>
    </row>
    <row r="29" ht="36" customHeight="1" spans="1:7">
      <c r="A29" s="318"/>
      <c r="B29" s="319" t="s">
        <v>1765</v>
      </c>
      <c r="C29" s="342">
        <f>C4+C5+C6+C7+C8+C9+C10+C16+C17+C20+C21+C22+C23+C24+C25+C26+C27</f>
        <v>29800</v>
      </c>
      <c r="D29" s="342">
        <f>D4+D5+D6+D7+D8+D9+D10+D16+D17+D20+D21+D22+D23+D24+D25+D26+D27</f>
        <v>23527</v>
      </c>
      <c r="E29" s="345">
        <f t="shared" si="3"/>
        <v>-0.211</v>
      </c>
      <c r="F29" s="152" t="s">
        <v>1750</v>
      </c>
      <c r="G29" s="333"/>
    </row>
    <row r="30" ht="36" customHeight="1" spans="1:7">
      <c r="A30" s="348">
        <v>105</v>
      </c>
      <c r="B30" s="349" t="s">
        <v>1293</v>
      </c>
      <c r="C30" s="350"/>
      <c r="D30" s="350"/>
      <c r="E30" s="345" t="str">
        <f t="shared" si="3"/>
        <v/>
      </c>
      <c r="F30" s="152" t="s">
        <v>1750</v>
      </c>
      <c r="G30" s="333"/>
    </row>
    <row r="31" ht="36" customHeight="1" spans="1:7">
      <c r="A31" s="348">
        <v>110</v>
      </c>
      <c r="B31" s="349" t="s">
        <v>60</v>
      </c>
      <c r="C31" s="350">
        <v>1500</v>
      </c>
      <c r="D31" s="350">
        <v>1234</v>
      </c>
      <c r="E31" s="345">
        <f t="shared" si="3"/>
        <v>-0.177</v>
      </c>
      <c r="F31" s="152" t="s">
        <v>1750</v>
      </c>
      <c r="G31" s="333"/>
    </row>
    <row r="32" ht="36" customHeight="1" spans="1:6">
      <c r="A32" s="351">
        <v>11004</v>
      </c>
      <c r="B32" s="352" t="s">
        <v>1766</v>
      </c>
      <c r="C32" s="353">
        <v>1500</v>
      </c>
      <c r="D32" s="353"/>
      <c r="E32" s="343">
        <f t="shared" si="3"/>
        <v>-1</v>
      </c>
      <c r="F32" s="152" t="s">
        <v>1767</v>
      </c>
    </row>
    <row r="33" ht="36" customHeight="1" spans="1:6">
      <c r="A33" s="351">
        <v>1100401</v>
      </c>
      <c r="B33" s="352" t="s">
        <v>1295</v>
      </c>
      <c r="C33" s="353">
        <v>1500</v>
      </c>
      <c r="D33" s="353">
        <v>900</v>
      </c>
      <c r="E33" s="343">
        <f t="shared" si="3"/>
        <v>-0.4</v>
      </c>
      <c r="F33" s="152" t="s">
        <v>1767</v>
      </c>
    </row>
    <row r="34" ht="36" customHeight="1" spans="1:6">
      <c r="A34" s="351">
        <v>1100402</v>
      </c>
      <c r="B34" s="352" t="s">
        <v>1768</v>
      </c>
      <c r="C34" s="353"/>
      <c r="D34" s="353"/>
      <c r="E34" s="343" t="str">
        <f t="shared" si="3"/>
        <v/>
      </c>
      <c r="F34" s="152" t="s">
        <v>1767</v>
      </c>
    </row>
    <row r="35" ht="36" customHeight="1" spans="1:6">
      <c r="A35" s="351">
        <v>11008</v>
      </c>
      <c r="B35" s="352" t="s">
        <v>63</v>
      </c>
      <c r="C35" s="353"/>
      <c r="D35" s="354">
        <v>334</v>
      </c>
      <c r="E35" s="343" t="str">
        <f t="shared" si="3"/>
        <v/>
      </c>
      <c r="F35" s="152" t="s">
        <v>1767</v>
      </c>
    </row>
    <row r="36" ht="36" customHeight="1" spans="1:6">
      <c r="A36" s="355">
        <v>11009</v>
      </c>
      <c r="B36" s="356" t="s">
        <v>64</v>
      </c>
      <c r="C36" s="357"/>
      <c r="D36" s="357"/>
      <c r="E36" s="343" t="str">
        <f t="shared" si="3"/>
        <v/>
      </c>
      <c r="F36" s="152" t="s">
        <v>1767</v>
      </c>
    </row>
    <row r="37" ht="36" customHeight="1" spans="1:7">
      <c r="A37" s="358"/>
      <c r="B37" s="359" t="s">
        <v>67</v>
      </c>
      <c r="C37" s="350">
        <f>C29+C30+C31</f>
        <v>31300</v>
      </c>
      <c r="D37" s="350">
        <f>D29+D30+D31</f>
        <v>24761</v>
      </c>
      <c r="E37" s="345">
        <f t="shared" si="3"/>
        <v>-0.209</v>
      </c>
      <c r="F37" s="152" t="s">
        <v>1750</v>
      </c>
      <c r="G37" s="333"/>
    </row>
  </sheetData>
  <mergeCells count="1">
    <mergeCell ref="B1:E1"/>
  </mergeCells>
  <conditionalFormatting sqref="B30">
    <cfRule type="expression" dxfId="1" priority="8" stopIfTrue="1">
      <formula>"len($A:$A)=3"</formula>
    </cfRule>
  </conditionalFormatting>
  <conditionalFormatting sqref="B31:B34">
    <cfRule type="expression" dxfId="1" priority="4" stopIfTrue="1">
      <formula>"len($A:$A)=3"</formula>
    </cfRule>
  </conditionalFormatting>
  <conditionalFormatting sqref="C30:C34 D31:D32">
    <cfRule type="expression" dxfId="1" priority="1"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tabColor rgb="FF00B0F0"/>
  </sheetPr>
  <dimension ref="A1:G274"/>
  <sheetViews>
    <sheetView showGridLines="0" showZeros="0" view="pageBreakPreview" zoomScale="70" zoomScaleNormal="115" workbookViewId="0">
      <pane ySplit="3" topLeftCell="A254" activePane="bottomLeft" state="frozen"/>
      <selection/>
      <selection pane="bottomLeft" activeCell="D264" sqref="D264"/>
    </sheetView>
  </sheetViews>
  <sheetFormatPr defaultColWidth="9" defaultRowHeight="14.25" outlineLevelCol="6"/>
  <cols>
    <col min="1" max="1" width="11.3333333333333" style="285" hidden="1" customWidth="1"/>
    <col min="2" max="2" width="50.775" style="285" customWidth="1"/>
    <col min="3" max="4" width="20.6666666666667" style="286" customWidth="1"/>
    <col min="5" max="5" width="20.6666666666667" style="287" customWidth="1"/>
    <col min="6" max="6" width="2.21666666666667" style="288" hidden="1" customWidth="1"/>
    <col min="7" max="7" width="3.10833333333333" style="285" hidden="1" customWidth="1"/>
    <col min="8" max="16384" width="9" style="285"/>
  </cols>
  <sheetData>
    <row r="1" ht="45" customHeight="1" spans="1:7">
      <c r="A1" s="289"/>
      <c r="B1" s="290" t="s">
        <v>1769</v>
      </c>
      <c r="C1" s="290"/>
      <c r="D1" s="290"/>
      <c r="E1" s="290"/>
      <c r="F1" s="291"/>
      <c r="G1" s="289"/>
    </row>
    <row r="2" s="282" customFormat="1" ht="20.1" customHeight="1" spans="1:7">
      <c r="A2" s="292"/>
      <c r="B2" s="293"/>
      <c r="C2" s="293"/>
      <c r="D2" s="293"/>
      <c r="E2" s="294" t="s">
        <v>1</v>
      </c>
      <c r="F2" s="295"/>
      <c r="G2" s="292"/>
    </row>
    <row r="3" s="283" customFormat="1" ht="45" customHeight="1" spans="1:7">
      <c r="A3" s="296" t="s">
        <v>2</v>
      </c>
      <c r="B3" s="297" t="s">
        <v>3</v>
      </c>
      <c r="C3" s="298" t="s">
        <v>128</v>
      </c>
      <c r="D3" s="298" t="s">
        <v>5</v>
      </c>
      <c r="E3" s="298" t="s">
        <v>129</v>
      </c>
      <c r="F3" s="299" t="s">
        <v>7</v>
      </c>
      <c r="G3" s="300" t="s">
        <v>1770</v>
      </c>
    </row>
    <row r="4" ht="36" customHeight="1" spans="1:7">
      <c r="A4" s="301" t="s">
        <v>80</v>
      </c>
      <c r="B4" s="302" t="s">
        <v>1298</v>
      </c>
      <c r="C4" s="303">
        <f>C5+C11+C17</f>
        <v>0</v>
      </c>
      <c r="D4" s="303">
        <f>D5+D11+D17</f>
        <v>0</v>
      </c>
      <c r="E4" s="304" t="str">
        <f>IF(C4&gt;0,D4/C4-1,IF(C4&lt;0,-(D4/C4-1),""))</f>
        <v/>
      </c>
      <c r="F4" s="305" t="str">
        <f t="shared" ref="F4:F67" si="0">IF(LEN(A4)=3,"是",IF(B4&lt;&gt;"",IF(SUM(C4:D4)&lt;&gt;0,"是","否"),"是"))</f>
        <v>是</v>
      </c>
      <c r="G4" s="289" t="str">
        <f t="shared" ref="G4:G67" si="1">IF(LEN(A4)=3,"类",IF(LEN(A4)=5,"款","项"))</f>
        <v>类</v>
      </c>
    </row>
    <row r="5" ht="36" customHeight="1" spans="1:7">
      <c r="A5" s="301" t="s">
        <v>1299</v>
      </c>
      <c r="B5" s="302" t="s">
        <v>1300</v>
      </c>
      <c r="C5" s="303"/>
      <c r="D5" s="303">
        <v>0</v>
      </c>
      <c r="E5" s="304" t="str">
        <f>IF(C5&gt;0,D5/C5-1,IF(C5&lt;0,-(D5/C5-1),""))</f>
        <v/>
      </c>
      <c r="F5" s="305" t="str">
        <f t="shared" si="0"/>
        <v>否</v>
      </c>
      <c r="G5" s="289" t="str">
        <f t="shared" si="1"/>
        <v>款</v>
      </c>
    </row>
    <row r="6" ht="36" customHeight="1" spans="1:7">
      <c r="A6" s="306" t="s">
        <v>1301</v>
      </c>
      <c r="B6" s="307" t="s">
        <v>1302</v>
      </c>
      <c r="C6" s="303"/>
      <c r="D6" s="308">
        <v>0</v>
      </c>
      <c r="E6" s="309" t="str">
        <f t="shared" ref="E6:E67" si="2">IF(C6&gt;0,D6/C6-1,IF(C6&lt;0,-(D6/C6-1),""))</f>
        <v/>
      </c>
      <c r="F6" s="305" t="str">
        <f t="shared" si="0"/>
        <v>否</v>
      </c>
      <c r="G6" s="289" t="str">
        <f t="shared" si="1"/>
        <v>项</v>
      </c>
    </row>
    <row r="7" ht="36" customHeight="1" spans="1:7">
      <c r="A7" s="306" t="s">
        <v>1303</v>
      </c>
      <c r="B7" s="307" t="s">
        <v>1304</v>
      </c>
      <c r="C7" s="308">
        <v>0</v>
      </c>
      <c r="D7" s="308">
        <v>0</v>
      </c>
      <c r="E7" s="309" t="str">
        <f t="shared" si="2"/>
        <v/>
      </c>
      <c r="F7" s="305" t="str">
        <f t="shared" si="0"/>
        <v>否</v>
      </c>
      <c r="G7" s="289" t="str">
        <f t="shared" si="1"/>
        <v>项</v>
      </c>
    </row>
    <row r="8" ht="36" customHeight="1" spans="1:7">
      <c r="A8" s="306" t="s">
        <v>1305</v>
      </c>
      <c r="B8" s="310" t="s">
        <v>1306</v>
      </c>
      <c r="C8" s="311">
        <v>0</v>
      </c>
      <c r="D8" s="311">
        <v>0</v>
      </c>
      <c r="E8" s="312"/>
      <c r="F8" s="305" t="str">
        <f t="shared" si="0"/>
        <v>否</v>
      </c>
      <c r="G8" s="289" t="str">
        <f t="shared" si="1"/>
        <v>项</v>
      </c>
    </row>
    <row r="9" ht="36" customHeight="1" spans="1:7">
      <c r="A9" s="306" t="s">
        <v>1307</v>
      </c>
      <c r="B9" s="307" t="s">
        <v>1308</v>
      </c>
      <c r="C9" s="308">
        <v>0</v>
      </c>
      <c r="D9" s="308">
        <v>0</v>
      </c>
      <c r="E9" s="309" t="str">
        <f t="shared" si="2"/>
        <v/>
      </c>
      <c r="F9" s="305" t="str">
        <f t="shared" si="0"/>
        <v>否</v>
      </c>
      <c r="G9" s="289" t="str">
        <f t="shared" si="1"/>
        <v>项</v>
      </c>
    </row>
    <row r="10" ht="36" customHeight="1" spans="1:7">
      <c r="A10" s="306" t="s">
        <v>1309</v>
      </c>
      <c r="B10" s="310" t="s">
        <v>1310</v>
      </c>
      <c r="C10" s="311">
        <v>0</v>
      </c>
      <c r="D10" s="311">
        <v>0</v>
      </c>
      <c r="E10" s="312"/>
      <c r="F10" s="305" t="str">
        <f t="shared" si="0"/>
        <v>否</v>
      </c>
      <c r="G10" s="289" t="str">
        <f t="shared" si="1"/>
        <v>项</v>
      </c>
    </row>
    <row r="11" ht="36" customHeight="1" spans="1:7">
      <c r="A11" s="301" t="s">
        <v>1311</v>
      </c>
      <c r="B11" s="313" t="s">
        <v>1312</v>
      </c>
      <c r="C11" s="314">
        <v>0</v>
      </c>
      <c r="D11" s="314">
        <v>0</v>
      </c>
      <c r="E11" s="304" t="str">
        <f t="shared" si="2"/>
        <v/>
      </c>
      <c r="F11" s="305" t="str">
        <f t="shared" si="0"/>
        <v>否</v>
      </c>
      <c r="G11" s="289" t="str">
        <f t="shared" si="1"/>
        <v>款</v>
      </c>
    </row>
    <row r="12" ht="36" customHeight="1" spans="1:7">
      <c r="A12" s="306" t="s">
        <v>1313</v>
      </c>
      <c r="B12" s="307" t="s">
        <v>1314</v>
      </c>
      <c r="C12" s="308">
        <v>0</v>
      </c>
      <c r="D12" s="308">
        <v>0</v>
      </c>
      <c r="E12" s="309" t="str">
        <f t="shared" si="2"/>
        <v/>
      </c>
      <c r="F12" s="305" t="str">
        <f t="shared" si="0"/>
        <v>否</v>
      </c>
      <c r="G12" s="289" t="str">
        <f t="shared" si="1"/>
        <v>项</v>
      </c>
    </row>
    <row r="13" ht="36" customHeight="1" spans="1:7">
      <c r="A13" s="306" t="s">
        <v>1315</v>
      </c>
      <c r="B13" s="307" t="s">
        <v>1316</v>
      </c>
      <c r="C13" s="308">
        <v>0</v>
      </c>
      <c r="D13" s="308">
        <v>0</v>
      </c>
      <c r="E13" s="309" t="str">
        <f t="shared" si="2"/>
        <v/>
      </c>
      <c r="F13" s="305" t="str">
        <f t="shared" si="0"/>
        <v>否</v>
      </c>
      <c r="G13" s="289" t="str">
        <f t="shared" si="1"/>
        <v>项</v>
      </c>
    </row>
    <row r="14" ht="36" customHeight="1" spans="1:7">
      <c r="A14" s="306" t="s">
        <v>1317</v>
      </c>
      <c r="B14" s="307" t="s">
        <v>1318</v>
      </c>
      <c r="C14" s="308">
        <v>0</v>
      </c>
      <c r="D14" s="308">
        <v>0</v>
      </c>
      <c r="E14" s="309" t="str">
        <f t="shared" si="2"/>
        <v/>
      </c>
      <c r="F14" s="305" t="str">
        <f t="shared" si="0"/>
        <v>否</v>
      </c>
      <c r="G14" s="289" t="str">
        <f t="shared" si="1"/>
        <v>项</v>
      </c>
    </row>
    <row r="15" ht="36" customHeight="1" spans="1:7">
      <c r="A15" s="306" t="s">
        <v>1319</v>
      </c>
      <c r="B15" s="307" t="s">
        <v>1320</v>
      </c>
      <c r="C15" s="308">
        <v>0</v>
      </c>
      <c r="D15" s="308">
        <v>0</v>
      </c>
      <c r="E15" s="309" t="str">
        <f t="shared" si="2"/>
        <v/>
      </c>
      <c r="F15" s="305" t="str">
        <f t="shared" si="0"/>
        <v>否</v>
      </c>
      <c r="G15" s="289" t="str">
        <f t="shared" si="1"/>
        <v>项</v>
      </c>
    </row>
    <row r="16" ht="36" customHeight="1" spans="1:7">
      <c r="A16" s="306" t="s">
        <v>1321</v>
      </c>
      <c r="B16" s="307" t="s">
        <v>1322</v>
      </c>
      <c r="C16" s="308">
        <v>0</v>
      </c>
      <c r="D16" s="308">
        <v>0</v>
      </c>
      <c r="E16" s="309" t="str">
        <f t="shared" si="2"/>
        <v/>
      </c>
      <c r="F16" s="305" t="str">
        <f t="shared" si="0"/>
        <v>否</v>
      </c>
      <c r="G16" s="289" t="str">
        <f t="shared" si="1"/>
        <v>项</v>
      </c>
    </row>
    <row r="17" ht="36" customHeight="1" spans="1:7">
      <c r="A17" s="301" t="s">
        <v>1323</v>
      </c>
      <c r="B17" s="313" t="s">
        <v>1324</v>
      </c>
      <c r="C17" s="314">
        <v>0</v>
      </c>
      <c r="D17" s="314">
        <v>0</v>
      </c>
      <c r="E17" s="304" t="str">
        <f t="shared" si="2"/>
        <v/>
      </c>
      <c r="F17" s="305" t="str">
        <f t="shared" si="0"/>
        <v>否</v>
      </c>
      <c r="G17" s="289" t="str">
        <f t="shared" si="1"/>
        <v>款</v>
      </c>
    </row>
    <row r="18" ht="36" customHeight="1" spans="1:7">
      <c r="A18" s="306" t="s">
        <v>1325</v>
      </c>
      <c r="B18" s="307" t="s">
        <v>1326</v>
      </c>
      <c r="C18" s="308">
        <v>0</v>
      </c>
      <c r="D18" s="308">
        <v>0</v>
      </c>
      <c r="E18" s="309" t="str">
        <f t="shared" si="2"/>
        <v/>
      </c>
      <c r="F18" s="305" t="str">
        <f t="shared" si="0"/>
        <v>否</v>
      </c>
      <c r="G18" s="289" t="str">
        <f t="shared" si="1"/>
        <v>项</v>
      </c>
    </row>
    <row r="19" ht="36" customHeight="1" spans="1:7">
      <c r="A19" s="306" t="s">
        <v>1327</v>
      </c>
      <c r="B19" s="307" t="s">
        <v>1328</v>
      </c>
      <c r="C19" s="308">
        <v>0</v>
      </c>
      <c r="D19" s="308">
        <v>0</v>
      </c>
      <c r="E19" s="309" t="str">
        <f t="shared" si="2"/>
        <v/>
      </c>
      <c r="F19" s="305" t="str">
        <f t="shared" si="0"/>
        <v>否</v>
      </c>
      <c r="G19" s="289" t="str">
        <f t="shared" si="1"/>
        <v>项</v>
      </c>
    </row>
    <row r="20" ht="36" customHeight="1" spans="1:7">
      <c r="A20" s="301" t="s">
        <v>82</v>
      </c>
      <c r="B20" s="302" t="s">
        <v>1329</v>
      </c>
      <c r="C20" s="303">
        <f>C21+C25+C29</f>
        <v>0</v>
      </c>
      <c r="D20" s="303">
        <f>D21+D25+D29</f>
        <v>110</v>
      </c>
      <c r="E20" s="304" t="str">
        <f t="shared" si="2"/>
        <v/>
      </c>
      <c r="F20" s="305" t="str">
        <f t="shared" si="0"/>
        <v>是</v>
      </c>
      <c r="G20" s="289" t="str">
        <f t="shared" si="1"/>
        <v>类</v>
      </c>
    </row>
    <row r="21" ht="36" customHeight="1" spans="1:7">
      <c r="A21" s="301" t="s">
        <v>1330</v>
      </c>
      <c r="B21" s="313" t="s">
        <v>1331</v>
      </c>
      <c r="C21" s="314"/>
      <c r="D21" s="314">
        <v>110</v>
      </c>
      <c r="E21" s="304" t="str">
        <f t="shared" si="2"/>
        <v/>
      </c>
      <c r="F21" s="305" t="str">
        <f t="shared" si="0"/>
        <v>是</v>
      </c>
      <c r="G21" s="289" t="str">
        <f t="shared" si="1"/>
        <v>款</v>
      </c>
    </row>
    <row r="22" ht="36" customHeight="1" spans="1:7">
      <c r="A22" s="306" t="s">
        <v>1332</v>
      </c>
      <c r="B22" s="307" t="s">
        <v>1333</v>
      </c>
      <c r="C22" s="308"/>
      <c r="D22" s="308">
        <v>0</v>
      </c>
      <c r="E22" s="309" t="str">
        <f t="shared" si="2"/>
        <v/>
      </c>
      <c r="F22" s="305" t="str">
        <f t="shared" si="0"/>
        <v>否</v>
      </c>
      <c r="G22" s="289" t="str">
        <f t="shared" si="1"/>
        <v>项</v>
      </c>
    </row>
    <row r="23" ht="36" customHeight="1" spans="1:7">
      <c r="A23" s="306" t="s">
        <v>1334</v>
      </c>
      <c r="B23" s="307" t="s">
        <v>1335</v>
      </c>
      <c r="C23" s="308"/>
      <c r="D23" s="308">
        <v>110</v>
      </c>
      <c r="E23" s="309" t="str">
        <f t="shared" si="2"/>
        <v/>
      </c>
      <c r="F23" s="305" t="str">
        <f t="shared" si="0"/>
        <v>是</v>
      </c>
      <c r="G23" s="289" t="str">
        <f t="shared" si="1"/>
        <v>项</v>
      </c>
    </row>
    <row r="24" ht="36" customHeight="1" spans="1:7">
      <c r="A24" s="306" t="s">
        <v>1336</v>
      </c>
      <c r="B24" s="307" t="s">
        <v>1337</v>
      </c>
      <c r="C24" s="308">
        <v>0</v>
      </c>
      <c r="D24" s="308">
        <v>0</v>
      </c>
      <c r="E24" s="309" t="str">
        <f t="shared" si="2"/>
        <v/>
      </c>
      <c r="F24" s="305" t="str">
        <f t="shared" si="0"/>
        <v>否</v>
      </c>
      <c r="G24" s="289" t="str">
        <f t="shared" si="1"/>
        <v>项</v>
      </c>
    </row>
    <row r="25" ht="36" customHeight="1" spans="1:7">
      <c r="A25" s="301" t="s">
        <v>1338</v>
      </c>
      <c r="B25" s="313" t="s">
        <v>1339</v>
      </c>
      <c r="C25" s="314">
        <v>0</v>
      </c>
      <c r="D25" s="314"/>
      <c r="E25" s="304" t="str">
        <f t="shared" si="2"/>
        <v/>
      </c>
      <c r="F25" s="305" t="str">
        <f t="shared" si="0"/>
        <v>否</v>
      </c>
      <c r="G25" s="289" t="str">
        <f t="shared" si="1"/>
        <v>款</v>
      </c>
    </row>
    <row r="26" ht="36" customHeight="1" spans="1:7">
      <c r="A26" s="306" t="s">
        <v>1340</v>
      </c>
      <c r="B26" s="307" t="s">
        <v>1333</v>
      </c>
      <c r="C26" s="308">
        <v>0</v>
      </c>
      <c r="D26" s="308"/>
      <c r="E26" s="309" t="str">
        <f t="shared" si="2"/>
        <v/>
      </c>
      <c r="F26" s="305" t="str">
        <f t="shared" si="0"/>
        <v>否</v>
      </c>
      <c r="G26" s="289" t="str">
        <f t="shared" si="1"/>
        <v>项</v>
      </c>
    </row>
    <row r="27" ht="36" customHeight="1" spans="1:7">
      <c r="A27" s="306" t="s">
        <v>1341</v>
      </c>
      <c r="B27" s="307" t="s">
        <v>1335</v>
      </c>
      <c r="C27" s="308">
        <v>0</v>
      </c>
      <c r="D27" s="308"/>
      <c r="E27" s="309" t="str">
        <f t="shared" si="2"/>
        <v/>
      </c>
      <c r="F27" s="305" t="str">
        <f t="shared" si="0"/>
        <v>否</v>
      </c>
      <c r="G27" s="289" t="str">
        <f t="shared" si="1"/>
        <v>项</v>
      </c>
    </row>
    <row r="28" ht="36" customHeight="1" spans="1:7">
      <c r="A28" s="306" t="s">
        <v>1342</v>
      </c>
      <c r="B28" s="307" t="s">
        <v>1343</v>
      </c>
      <c r="C28" s="308">
        <v>0</v>
      </c>
      <c r="D28" s="308">
        <v>0</v>
      </c>
      <c r="E28" s="309" t="str">
        <f t="shared" si="2"/>
        <v/>
      </c>
      <c r="F28" s="305" t="str">
        <f t="shared" si="0"/>
        <v>否</v>
      </c>
      <c r="G28" s="289" t="str">
        <f t="shared" si="1"/>
        <v>项</v>
      </c>
    </row>
    <row r="29" s="284" customFormat="1" ht="36" customHeight="1" spans="1:7">
      <c r="A29" s="301" t="s">
        <v>1344</v>
      </c>
      <c r="B29" s="313" t="s">
        <v>1345</v>
      </c>
      <c r="C29" s="314">
        <v>0</v>
      </c>
      <c r="D29" s="314">
        <v>0</v>
      </c>
      <c r="E29" s="304" t="str">
        <f t="shared" si="2"/>
        <v/>
      </c>
      <c r="F29" s="305" t="str">
        <f t="shared" si="0"/>
        <v>否</v>
      </c>
      <c r="G29" s="289" t="str">
        <f t="shared" si="1"/>
        <v>款</v>
      </c>
    </row>
    <row r="30" ht="36" customHeight="1" spans="1:7">
      <c r="A30" s="306" t="s">
        <v>1346</v>
      </c>
      <c r="B30" s="307" t="s">
        <v>1335</v>
      </c>
      <c r="C30" s="308">
        <v>0</v>
      </c>
      <c r="D30" s="308">
        <v>0</v>
      </c>
      <c r="E30" s="309" t="str">
        <f t="shared" si="2"/>
        <v/>
      </c>
      <c r="F30" s="305" t="str">
        <f t="shared" si="0"/>
        <v>否</v>
      </c>
      <c r="G30" s="289" t="str">
        <f t="shared" si="1"/>
        <v>项</v>
      </c>
    </row>
    <row r="31" ht="36" customHeight="1" spans="1:7">
      <c r="A31" s="306" t="s">
        <v>1347</v>
      </c>
      <c r="B31" s="307" t="s">
        <v>1348</v>
      </c>
      <c r="C31" s="308">
        <v>0</v>
      </c>
      <c r="D31" s="308">
        <v>0</v>
      </c>
      <c r="E31" s="309" t="str">
        <f t="shared" si="2"/>
        <v/>
      </c>
      <c r="F31" s="305" t="str">
        <f t="shared" si="0"/>
        <v>否</v>
      </c>
      <c r="G31" s="289" t="str">
        <f t="shared" si="1"/>
        <v>项</v>
      </c>
    </row>
    <row r="32" ht="36" customHeight="1" spans="1:7">
      <c r="A32" s="301" t="s">
        <v>86</v>
      </c>
      <c r="B32" s="302" t="s">
        <v>1349</v>
      </c>
      <c r="C32" s="303">
        <f>C33+C38</f>
        <v>0</v>
      </c>
      <c r="D32" s="303">
        <f>D33+D38</f>
        <v>0</v>
      </c>
      <c r="E32" s="315"/>
      <c r="F32" s="305" t="str">
        <f t="shared" si="0"/>
        <v>是</v>
      </c>
      <c r="G32" s="289" t="str">
        <f t="shared" si="1"/>
        <v>类</v>
      </c>
    </row>
    <row r="33" ht="36" customHeight="1" spans="1:7">
      <c r="A33" s="301" t="s">
        <v>1350</v>
      </c>
      <c r="B33" s="313" t="s">
        <v>1351</v>
      </c>
      <c r="C33" s="314">
        <v>0</v>
      </c>
      <c r="D33" s="314">
        <v>0</v>
      </c>
      <c r="E33" s="304" t="str">
        <f t="shared" si="2"/>
        <v/>
      </c>
      <c r="F33" s="305" t="str">
        <f t="shared" si="0"/>
        <v>否</v>
      </c>
      <c r="G33" s="289" t="str">
        <f t="shared" si="1"/>
        <v>款</v>
      </c>
    </row>
    <row r="34" ht="36" customHeight="1" spans="1:7">
      <c r="A34" s="306">
        <v>2116001</v>
      </c>
      <c r="B34" s="307" t="s">
        <v>1352</v>
      </c>
      <c r="C34" s="308">
        <v>0</v>
      </c>
      <c r="D34" s="308">
        <v>0</v>
      </c>
      <c r="E34" s="309" t="str">
        <f t="shared" si="2"/>
        <v/>
      </c>
      <c r="F34" s="305" t="str">
        <f t="shared" si="0"/>
        <v>否</v>
      </c>
      <c r="G34" s="289" t="str">
        <f t="shared" si="1"/>
        <v>项</v>
      </c>
    </row>
    <row r="35" ht="36" customHeight="1" spans="1:7">
      <c r="A35" s="306">
        <v>2116002</v>
      </c>
      <c r="B35" s="307" t="s">
        <v>1353</v>
      </c>
      <c r="C35" s="308">
        <v>0</v>
      </c>
      <c r="D35" s="308">
        <v>0</v>
      </c>
      <c r="E35" s="309" t="str">
        <f t="shared" si="2"/>
        <v/>
      </c>
      <c r="F35" s="305" t="str">
        <f t="shared" si="0"/>
        <v>否</v>
      </c>
      <c r="G35" s="289" t="str">
        <f t="shared" si="1"/>
        <v>项</v>
      </c>
    </row>
    <row r="36" ht="36" customHeight="1" spans="1:7">
      <c r="A36" s="306">
        <v>2116003</v>
      </c>
      <c r="B36" s="307" t="s">
        <v>1354</v>
      </c>
      <c r="C36" s="308">
        <v>0</v>
      </c>
      <c r="D36" s="308">
        <v>0</v>
      </c>
      <c r="E36" s="309" t="str">
        <f t="shared" si="2"/>
        <v/>
      </c>
      <c r="F36" s="305" t="str">
        <f t="shared" si="0"/>
        <v>否</v>
      </c>
      <c r="G36" s="289" t="str">
        <f t="shared" si="1"/>
        <v>项</v>
      </c>
    </row>
    <row r="37" s="284" customFormat="1" ht="36" customHeight="1" spans="1:7">
      <c r="A37" s="306">
        <v>2116099</v>
      </c>
      <c r="B37" s="307" t="s">
        <v>1355</v>
      </c>
      <c r="C37" s="308">
        <v>0</v>
      </c>
      <c r="D37" s="308">
        <v>0</v>
      </c>
      <c r="E37" s="309" t="str">
        <f t="shared" si="2"/>
        <v/>
      </c>
      <c r="F37" s="305" t="str">
        <f t="shared" si="0"/>
        <v>否</v>
      </c>
      <c r="G37" s="289" t="str">
        <f t="shared" si="1"/>
        <v>项</v>
      </c>
    </row>
    <row r="38" ht="36" customHeight="1" spans="1:7">
      <c r="A38" s="301">
        <v>21161</v>
      </c>
      <c r="B38" s="313" t="s">
        <v>1356</v>
      </c>
      <c r="C38" s="314">
        <v>0</v>
      </c>
      <c r="D38" s="314">
        <v>0</v>
      </c>
      <c r="E38" s="304" t="str">
        <f t="shared" si="2"/>
        <v/>
      </c>
      <c r="F38" s="305" t="str">
        <f t="shared" si="0"/>
        <v>否</v>
      </c>
      <c r="G38" s="289" t="str">
        <f t="shared" si="1"/>
        <v>款</v>
      </c>
    </row>
    <row r="39" ht="36" customHeight="1" spans="1:7">
      <c r="A39" s="306">
        <v>2116101</v>
      </c>
      <c r="B39" s="307" t="s">
        <v>1357</v>
      </c>
      <c r="C39" s="308">
        <v>0</v>
      </c>
      <c r="D39" s="308">
        <v>0</v>
      </c>
      <c r="E39" s="309" t="str">
        <f t="shared" si="2"/>
        <v/>
      </c>
      <c r="F39" s="305" t="str">
        <f t="shared" si="0"/>
        <v>否</v>
      </c>
      <c r="G39" s="289" t="str">
        <f t="shared" si="1"/>
        <v>项</v>
      </c>
    </row>
    <row r="40" ht="36" customHeight="1" spans="1:7">
      <c r="A40" s="306">
        <v>2116102</v>
      </c>
      <c r="B40" s="307" t="s">
        <v>1358</v>
      </c>
      <c r="C40" s="308">
        <v>0</v>
      </c>
      <c r="D40" s="308">
        <v>0</v>
      </c>
      <c r="E40" s="309" t="str">
        <f t="shared" si="2"/>
        <v/>
      </c>
      <c r="F40" s="305" t="str">
        <f t="shared" si="0"/>
        <v>否</v>
      </c>
      <c r="G40" s="289" t="str">
        <f t="shared" si="1"/>
        <v>项</v>
      </c>
    </row>
    <row r="41" ht="36" customHeight="1" spans="1:7">
      <c r="A41" s="306">
        <v>2116103</v>
      </c>
      <c r="B41" s="307" t="s">
        <v>1359</v>
      </c>
      <c r="C41" s="308">
        <v>0</v>
      </c>
      <c r="D41" s="308">
        <v>0</v>
      </c>
      <c r="E41" s="309" t="str">
        <f t="shared" si="2"/>
        <v/>
      </c>
      <c r="F41" s="305" t="str">
        <f t="shared" si="0"/>
        <v>否</v>
      </c>
      <c r="G41" s="289" t="str">
        <f t="shared" si="1"/>
        <v>项</v>
      </c>
    </row>
    <row r="42" ht="36" customHeight="1" spans="1:7">
      <c r="A42" s="306">
        <v>2116104</v>
      </c>
      <c r="B42" s="307" t="s">
        <v>1360</v>
      </c>
      <c r="C42" s="308">
        <v>0</v>
      </c>
      <c r="D42" s="308">
        <v>0</v>
      </c>
      <c r="E42" s="309" t="str">
        <f t="shared" si="2"/>
        <v/>
      </c>
      <c r="F42" s="305" t="str">
        <f t="shared" si="0"/>
        <v>否</v>
      </c>
      <c r="G42" s="289" t="str">
        <f t="shared" si="1"/>
        <v>项</v>
      </c>
    </row>
    <row r="43" ht="36" customHeight="1" spans="1:7">
      <c r="A43" s="301" t="s">
        <v>88</v>
      </c>
      <c r="B43" s="302" t="s">
        <v>1361</v>
      </c>
      <c r="C43" s="303">
        <f>C44+C57+C61+C62+C68+C72+C76+C80+C86+C89</f>
        <v>24140</v>
      </c>
      <c r="D43" s="303">
        <f>D44+D57+D61+D62+D68+D72+D76+D80+D86+D89</f>
        <v>15285</v>
      </c>
      <c r="E43" s="304">
        <f t="shared" si="2"/>
        <v>-0.367</v>
      </c>
      <c r="F43" s="305" t="str">
        <f t="shared" si="0"/>
        <v>是</v>
      </c>
      <c r="G43" s="289" t="str">
        <f t="shared" si="1"/>
        <v>类</v>
      </c>
    </row>
    <row r="44" ht="36" customHeight="1" spans="1:7">
      <c r="A44" s="301" t="s">
        <v>1362</v>
      </c>
      <c r="B44" s="302" t="s">
        <v>1363</v>
      </c>
      <c r="C44" s="303">
        <v>24140</v>
      </c>
      <c r="D44" s="303">
        <v>15285</v>
      </c>
      <c r="E44" s="304">
        <f t="shared" si="2"/>
        <v>-0.367</v>
      </c>
      <c r="F44" s="305" t="str">
        <f t="shared" si="0"/>
        <v>是</v>
      </c>
      <c r="G44" s="289" t="str">
        <f t="shared" si="1"/>
        <v>款</v>
      </c>
    </row>
    <row r="45" ht="36" customHeight="1" spans="1:7">
      <c r="A45" s="306" t="s">
        <v>1364</v>
      </c>
      <c r="B45" s="307" t="s">
        <v>1365</v>
      </c>
      <c r="C45" s="308"/>
      <c r="D45" s="308">
        <v>0</v>
      </c>
      <c r="E45" s="309" t="str">
        <f t="shared" si="2"/>
        <v/>
      </c>
      <c r="F45" s="305" t="str">
        <f t="shared" si="0"/>
        <v>否</v>
      </c>
      <c r="G45" s="289" t="str">
        <f t="shared" si="1"/>
        <v>项</v>
      </c>
    </row>
    <row r="46" ht="36" customHeight="1" spans="1:7">
      <c r="A46" s="306" t="s">
        <v>1366</v>
      </c>
      <c r="B46" s="307" t="s">
        <v>1367</v>
      </c>
      <c r="C46" s="308">
        <v>0</v>
      </c>
      <c r="D46" s="308"/>
      <c r="E46" s="309" t="str">
        <f t="shared" si="2"/>
        <v/>
      </c>
      <c r="F46" s="305" t="str">
        <f t="shared" si="0"/>
        <v>否</v>
      </c>
      <c r="G46" s="289" t="str">
        <f t="shared" si="1"/>
        <v>项</v>
      </c>
    </row>
    <row r="47" ht="36" customHeight="1" spans="1:7">
      <c r="A47" s="306" t="s">
        <v>1368</v>
      </c>
      <c r="B47" s="307" t="s">
        <v>1369</v>
      </c>
      <c r="C47" s="308">
        <v>0</v>
      </c>
      <c r="D47" s="308">
        <v>0</v>
      </c>
      <c r="E47" s="309" t="str">
        <f t="shared" si="2"/>
        <v/>
      </c>
      <c r="F47" s="305" t="str">
        <f t="shared" si="0"/>
        <v>否</v>
      </c>
      <c r="G47" s="289" t="str">
        <f t="shared" si="1"/>
        <v>项</v>
      </c>
    </row>
    <row r="48" ht="36" customHeight="1" spans="1:7">
      <c r="A48" s="306" t="s">
        <v>1370</v>
      </c>
      <c r="B48" s="307" t="s">
        <v>1371</v>
      </c>
      <c r="C48" s="308"/>
      <c r="D48" s="308">
        <v>1750</v>
      </c>
      <c r="E48" s="309" t="str">
        <f t="shared" si="2"/>
        <v/>
      </c>
      <c r="F48" s="305" t="str">
        <f t="shared" si="0"/>
        <v>是</v>
      </c>
      <c r="G48" s="289" t="str">
        <f t="shared" si="1"/>
        <v>项</v>
      </c>
    </row>
    <row r="49" ht="36" customHeight="1" spans="1:7">
      <c r="A49" s="306" t="s">
        <v>1372</v>
      </c>
      <c r="B49" s="307" t="s">
        <v>1373</v>
      </c>
      <c r="C49" s="308">
        <v>0</v>
      </c>
      <c r="D49" s="308">
        <v>0</v>
      </c>
      <c r="E49" s="309" t="str">
        <f t="shared" si="2"/>
        <v/>
      </c>
      <c r="F49" s="305" t="str">
        <f t="shared" si="0"/>
        <v>否</v>
      </c>
      <c r="G49" s="289" t="str">
        <f t="shared" si="1"/>
        <v>项</v>
      </c>
    </row>
    <row r="50" ht="36" customHeight="1" spans="1:7">
      <c r="A50" s="306" t="s">
        <v>1374</v>
      </c>
      <c r="B50" s="307" t="s">
        <v>1375</v>
      </c>
      <c r="C50" s="308">
        <v>0</v>
      </c>
      <c r="D50" s="308">
        <v>0</v>
      </c>
      <c r="E50" s="309" t="str">
        <f t="shared" si="2"/>
        <v/>
      </c>
      <c r="F50" s="305" t="str">
        <f t="shared" si="0"/>
        <v>否</v>
      </c>
      <c r="G50" s="289" t="str">
        <f t="shared" si="1"/>
        <v>项</v>
      </c>
    </row>
    <row r="51" ht="36" customHeight="1" spans="1:7">
      <c r="A51" s="306" t="s">
        <v>1376</v>
      </c>
      <c r="B51" s="307" t="s">
        <v>1377</v>
      </c>
      <c r="C51" s="308">
        <v>0</v>
      </c>
      <c r="D51" s="308">
        <v>0</v>
      </c>
      <c r="E51" s="309" t="str">
        <f t="shared" si="2"/>
        <v/>
      </c>
      <c r="F51" s="305" t="str">
        <f t="shared" si="0"/>
        <v>否</v>
      </c>
      <c r="G51" s="289" t="str">
        <f t="shared" si="1"/>
        <v>项</v>
      </c>
    </row>
    <row r="52" ht="36" customHeight="1" spans="1:7">
      <c r="A52" s="306" t="s">
        <v>1378</v>
      </c>
      <c r="B52" s="307" t="s">
        <v>1379</v>
      </c>
      <c r="C52" s="308">
        <v>0</v>
      </c>
      <c r="D52" s="308">
        <v>0</v>
      </c>
      <c r="E52" s="309" t="str">
        <f t="shared" si="2"/>
        <v/>
      </c>
      <c r="F52" s="305" t="str">
        <f t="shared" si="0"/>
        <v>否</v>
      </c>
      <c r="G52" s="289" t="str">
        <f t="shared" si="1"/>
        <v>项</v>
      </c>
    </row>
    <row r="53" ht="36" customHeight="1" spans="1:7">
      <c r="A53" s="306" t="s">
        <v>1380</v>
      </c>
      <c r="B53" s="307" t="s">
        <v>1381</v>
      </c>
      <c r="C53" s="308">
        <v>0</v>
      </c>
      <c r="D53" s="308">
        <v>0</v>
      </c>
      <c r="E53" s="309" t="str">
        <f t="shared" si="2"/>
        <v/>
      </c>
      <c r="F53" s="305" t="str">
        <f t="shared" si="0"/>
        <v>否</v>
      </c>
      <c r="G53" s="289" t="str">
        <f t="shared" si="1"/>
        <v>项</v>
      </c>
    </row>
    <row r="54" ht="36" customHeight="1" spans="1:7">
      <c r="A54" s="306" t="s">
        <v>1382</v>
      </c>
      <c r="B54" s="307" t="s">
        <v>1383</v>
      </c>
      <c r="C54" s="308">
        <v>0</v>
      </c>
      <c r="D54" s="308">
        <v>0</v>
      </c>
      <c r="E54" s="309" t="str">
        <f t="shared" si="2"/>
        <v/>
      </c>
      <c r="F54" s="305" t="str">
        <f t="shared" si="0"/>
        <v>否</v>
      </c>
      <c r="G54" s="289" t="str">
        <f t="shared" si="1"/>
        <v>项</v>
      </c>
    </row>
    <row r="55" ht="36" customHeight="1" spans="1:7">
      <c r="A55" s="306" t="s">
        <v>1384</v>
      </c>
      <c r="B55" s="307" t="s">
        <v>1385</v>
      </c>
      <c r="C55" s="308">
        <v>0</v>
      </c>
      <c r="D55" s="308">
        <v>0</v>
      </c>
      <c r="E55" s="309" t="str">
        <f t="shared" si="2"/>
        <v/>
      </c>
      <c r="F55" s="305" t="str">
        <f t="shared" si="0"/>
        <v>否</v>
      </c>
      <c r="G55" s="289" t="str">
        <f t="shared" si="1"/>
        <v>项</v>
      </c>
    </row>
    <row r="56" ht="36" customHeight="1" spans="1:7">
      <c r="A56" s="306" t="s">
        <v>1386</v>
      </c>
      <c r="B56" s="310" t="s">
        <v>1387</v>
      </c>
      <c r="C56" s="311">
        <v>24140</v>
      </c>
      <c r="D56" s="311">
        <v>13535</v>
      </c>
      <c r="E56" s="309">
        <f t="shared" si="2"/>
        <v>-0.439</v>
      </c>
      <c r="F56" s="305" t="str">
        <f t="shared" si="0"/>
        <v>是</v>
      </c>
      <c r="G56" s="289" t="str">
        <f t="shared" si="1"/>
        <v>项</v>
      </c>
    </row>
    <row r="57" ht="36" customHeight="1" spans="1:7">
      <c r="A57" s="301" t="s">
        <v>1388</v>
      </c>
      <c r="B57" s="313" t="s">
        <v>1389</v>
      </c>
      <c r="C57" s="314">
        <v>0</v>
      </c>
      <c r="D57" s="314">
        <v>0</v>
      </c>
      <c r="E57" s="304" t="str">
        <f t="shared" si="2"/>
        <v/>
      </c>
      <c r="F57" s="305" t="str">
        <f t="shared" si="0"/>
        <v>否</v>
      </c>
      <c r="G57" s="289" t="str">
        <f t="shared" si="1"/>
        <v>款</v>
      </c>
    </row>
    <row r="58" ht="36" customHeight="1" spans="1:7">
      <c r="A58" s="306" t="s">
        <v>1390</v>
      </c>
      <c r="B58" s="307" t="s">
        <v>1365</v>
      </c>
      <c r="C58" s="308">
        <v>0</v>
      </c>
      <c r="D58" s="308">
        <v>0</v>
      </c>
      <c r="E58" s="309" t="str">
        <f t="shared" si="2"/>
        <v/>
      </c>
      <c r="F58" s="305" t="str">
        <f t="shared" si="0"/>
        <v>否</v>
      </c>
      <c r="G58" s="289" t="str">
        <f t="shared" si="1"/>
        <v>项</v>
      </c>
    </row>
    <row r="59" ht="36" customHeight="1" spans="1:7">
      <c r="A59" s="306" t="s">
        <v>1391</v>
      </c>
      <c r="B59" s="307" t="s">
        <v>1367</v>
      </c>
      <c r="C59" s="308">
        <v>0</v>
      </c>
      <c r="D59" s="308">
        <v>0</v>
      </c>
      <c r="E59" s="309" t="str">
        <f t="shared" si="2"/>
        <v/>
      </c>
      <c r="F59" s="305" t="str">
        <f t="shared" si="0"/>
        <v>否</v>
      </c>
      <c r="G59" s="289" t="str">
        <f t="shared" si="1"/>
        <v>项</v>
      </c>
    </row>
    <row r="60" ht="36" customHeight="1" spans="1:7">
      <c r="A60" s="306" t="s">
        <v>1392</v>
      </c>
      <c r="B60" s="307" t="s">
        <v>1393</v>
      </c>
      <c r="C60" s="308">
        <v>0</v>
      </c>
      <c r="D60" s="308">
        <v>0</v>
      </c>
      <c r="E60" s="309" t="str">
        <f t="shared" si="2"/>
        <v/>
      </c>
      <c r="F60" s="305" t="str">
        <f t="shared" si="0"/>
        <v>否</v>
      </c>
      <c r="G60" s="289" t="str">
        <f t="shared" si="1"/>
        <v>项</v>
      </c>
    </row>
    <row r="61" ht="36" customHeight="1" spans="1:7">
      <c r="A61" s="301" t="s">
        <v>1394</v>
      </c>
      <c r="B61" s="313" t="s">
        <v>1395</v>
      </c>
      <c r="C61" s="314">
        <v>0</v>
      </c>
      <c r="D61" s="314">
        <v>0</v>
      </c>
      <c r="E61" s="304" t="str">
        <f t="shared" si="2"/>
        <v/>
      </c>
      <c r="F61" s="305" t="str">
        <f t="shared" si="0"/>
        <v>否</v>
      </c>
      <c r="G61" s="289" t="str">
        <f t="shared" si="1"/>
        <v>款</v>
      </c>
    </row>
    <row r="62" ht="36" customHeight="1" spans="1:7">
      <c r="A62" s="301" t="s">
        <v>1396</v>
      </c>
      <c r="B62" s="313" t="s">
        <v>1397</v>
      </c>
      <c r="C62" s="314">
        <v>0</v>
      </c>
      <c r="D62" s="314">
        <v>0</v>
      </c>
      <c r="E62" s="304" t="str">
        <f t="shared" si="2"/>
        <v/>
      </c>
      <c r="F62" s="305" t="str">
        <f t="shared" si="0"/>
        <v>否</v>
      </c>
      <c r="G62" s="289" t="str">
        <f t="shared" si="1"/>
        <v>款</v>
      </c>
    </row>
    <row r="63" ht="36" customHeight="1" spans="1:7">
      <c r="A63" s="306" t="s">
        <v>1398</v>
      </c>
      <c r="B63" s="307" t="s">
        <v>1399</v>
      </c>
      <c r="C63" s="308">
        <v>0</v>
      </c>
      <c r="D63" s="308">
        <v>0</v>
      </c>
      <c r="E63" s="309" t="str">
        <f t="shared" si="2"/>
        <v/>
      </c>
      <c r="F63" s="305" t="str">
        <f t="shared" si="0"/>
        <v>否</v>
      </c>
      <c r="G63" s="289" t="str">
        <f t="shared" si="1"/>
        <v>项</v>
      </c>
    </row>
    <row r="64" ht="36" customHeight="1" spans="1:7">
      <c r="A64" s="306" t="s">
        <v>1400</v>
      </c>
      <c r="B64" s="307" t="s">
        <v>1401</v>
      </c>
      <c r="C64" s="308">
        <v>0</v>
      </c>
      <c r="D64" s="308">
        <v>0</v>
      </c>
      <c r="E64" s="309" t="str">
        <f t="shared" si="2"/>
        <v/>
      </c>
      <c r="F64" s="305" t="str">
        <f t="shared" si="0"/>
        <v>否</v>
      </c>
      <c r="G64" s="289" t="str">
        <f t="shared" si="1"/>
        <v>项</v>
      </c>
    </row>
    <row r="65" ht="36" customHeight="1" spans="1:7">
      <c r="A65" s="306" t="s">
        <v>1402</v>
      </c>
      <c r="B65" s="307" t="s">
        <v>1403</v>
      </c>
      <c r="C65" s="308">
        <v>0</v>
      </c>
      <c r="D65" s="308">
        <v>0</v>
      </c>
      <c r="E65" s="309" t="str">
        <f t="shared" si="2"/>
        <v/>
      </c>
      <c r="F65" s="305" t="str">
        <f t="shared" si="0"/>
        <v>否</v>
      </c>
      <c r="G65" s="289" t="str">
        <f t="shared" si="1"/>
        <v>项</v>
      </c>
    </row>
    <row r="66" ht="36" customHeight="1" spans="1:7">
      <c r="A66" s="306" t="s">
        <v>1404</v>
      </c>
      <c r="B66" s="307" t="s">
        <v>1405</v>
      </c>
      <c r="C66" s="308">
        <v>0</v>
      </c>
      <c r="D66" s="308">
        <v>0</v>
      </c>
      <c r="E66" s="309" t="str">
        <f t="shared" si="2"/>
        <v/>
      </c>
      <c r="F66" s="305" t="str">
        <f t="shared" si="0"/>
        <v>否</v>
      </c>
      <c r="G66" s="289" t="str">
        <f t="shared" si="1"/>
        <v>项</v>
      </c>
    </row>
    <row r="67" ht="36" customHeight="1" spans="1:7">
      <c r="A67" s="306" t="s">
        <v>1406</v>
      </c>
      <c r="B67" s="307" t="s">
        <v>1407</v>
      </c>
      <c r="C67" s="308">
        <v>0</v>
      </c>
      <c r="D67" s="308">
        <v>0</v>
      </c>
      <c r="E67" s="309" t="str">
        <f t="shared" si="2"/>
        <v/>
      </c>
      <c r="F67" s="305" t="str">
        <f t="shared" si="0"/>
        <v>否</v>
      </c>
      <c r="G67" s="289" t="str">
        <f t="shared" si="1"/>
        <v>项</v>
      </c>
    </row>
    <row r="68" ht="36" customHeight="1" spans="1:7">
      <c r="A68" s="301" t="s">
        <v>1408</v>
      </c>
      <c r="B68" s="313" t="s">
        <v>1409</v>
      </c>
      <c r="C68" s="314"/>
      <c r="D68" s="314"/>
      <c r="E68" s="304" t="str">
        <f t="shared" ref="E68:E131" si="3">IF(C68&gt;0,D68/C68-1,IF(C68&lt;0,-(D68/C68-1),""))</f>
        <v/>
      </c>
      <c r="F68" s="305" t="str">
        <f t="shared" ref="F68:F131" si="4">IF(LEN(A68)=3,"是",IF(B68&lt;&gt;"",IF(SUM(C68:D68)&lt;&gt;0,"是","否"),"是"))</f>
        <v>否</v>
      </c>
      <c r="G68" s="289" t="str">
        <f t="shared" ref="G68:G131" si="5">IF(LEN(A68)=3,"类",IF(LEN(A68)=5,"款","项"))</f>
        <v>款</v>
      </c>
    </row>
    <row r="69" ht="36" customHeight="1" spans="1:7">
      <c r="A69" s="306" t="s">
        <v>1410</v>
      </c>
      <c r="B69" s="307" t="s">
        <v>1411</v>
      </c>
      <c r="C69" s="308">
        <v>0</v>
      </c>
      <c r="D69" s="308">
        <v>0</v>
      </c>
      <c r="E69" s="309" t="str">
        <f t="shared" si="3"/>
        <v/>
      </c>
      <c r="F69" s="305" t="str">
        <f t="shared" si="4"/>
        <v>否</v>
      </c>
      <c r="G69" s="289" t="str">
        <f t="shared" si="5"/>
        <v>项</v>
      </c>
    </row>
    <row r="70" ht="36" customHeight="1" spans="1:7">
      <c r="A70" s="306" t="s">
        <v>1412</v>
      </c>
      <c r="B70" s="307" t="s">
        <v>1413</v>
      </c>
      <c r="C70" s="308">
        <v>0</v>
      </c>
      <c r="D70" s="308">
        <v>0</v>
      </c>
      <c r="E70" s="309" t="str">
        <f t="shared" si="3"/>
        <v/>
      </c>
      <c r="F70" s="305" t="str">
        <f t="shared" si="4"/>
        <v>否</v>
      </c>
      <c r="G70" s="289" t="str">
        <f t="shared" si="5"/>
        <v>项</v>
      </c>
    </row>
    <row r="71" ht="36" customHeight="1" spans="1:7">
      <c r="A71" s="306" t="s">
        <v>1414</v>
      </c>
      <c r="B71" s="307" t="s">
        <v>1415</v>
      </c>
      <c r="C71" s="308"/>
      <c r="D71" s="308"/>
      <c r="E71" s="309" t="str">
        <f t="shared" si="3"/>
        <v/>
      </c>
      <c r="F71" s="305" t="str">
        <f t="shared" si="4"/>
        <v>否</v>
      </c>
      <c r="G71" s="289" t="str">
        <f t="shared" si="5"/>
        <v>项</v>
      </c>
    </row>
    <row r="72" ht="36" customHeight="1" spans="1:7">
      <c r="A72" s="301" t="s">
        <v>1416</v>
      </c>
      <c r="B72" s="313" t="s">
        <v>1417</v>
      </c>
      <c r="C72" s="314">
        <v>0</v>
      </c>
      <c r="D72" s="314">
        <v>0</v>
      </c>
      <c r="E72" s="304" t="str">
        <f t="shared" si="3"/>
        <v/>
      </c>
      <c r="F72" s="305" t="str">
        <f t="shared" si="4"/>
        <v>否</v>
      </c>
      <c r="G72" s="289" t="str">
        <f t="shared" si="5"/>
        <v>款</v>
      </c>
    </row>
    <row r="73" ht="36" customHeight="1" spans="1:7">
      <c r="A73" s="306" t="s">
        <v>1418</v>
      </c>
      <c r="B73" s="307" t="s">
        <v>1365</v>
      </c>
      <c r="C73" s="308">
        <v>0</v>
      </c>
      <c r="D73" s="308">
        <v>0</v>
      </c>
      <c r="E73" s="309" t="str">
        <f t="shared" si="3"/>
        <v/>
      </c>
      <c r="F73" s="305" t="str">
        <f t="shared" si="4"/>
        <v>否</v>
      </c>
      <c r="G73" s="289" t="str">
        <f t="shared" si="5"/>
        <v>项</v>
      </c>
    </row>
    <row r="74" ht="36" customHeight="1" spans="1:7">
      <c r="A74" s="306" t="s">
        <v>1419</v>
      </c>
      <c r="B74" s="307" t="s">
        <v>1367</v>
      </c>
      <c r="C74" s="308">
        <v>0</v>
      </c>
      <c r="D74" s="308">
        <v>0</v>
      </c>
      <c r="E74" s="309" t="str">
        <f t="shared" si="3"/>
        <v/>
      </c>
      <c r="F74" s="305" t="str">
        <f t="shared" si="4"/>
        <v>否</v>
      </c>
      <c r="G74" s="289" t="str">
        <f t="shared" si="5"/>
        <v>项</v>
      </c>
    </row>
    <row r="75" ht="36" customHeight="1" spans="1:7">
      <c r="A75" s="306" t="s">
        <v>1420</v>
      </c>
      <c r="B75" s="307" t="s">
        <v>1421</v>
      </c>
      <c r="C75" s="308">
        <v>0</v>
      </c>
      <c r="D75" s="308">
        <v>0</v>
      </c>
      <c r="E75" s="309" t="str">
        <f t="shared" si="3"/>
        <v/>
      </c>
      <c r="F75" s="305" t="str">
        <f t="shared" si="4"/>
        <v>否</v>
      </c>
      <c r="G75" s="289" t="str">
        <f t="shared" si="5"/>
        <v>项</v>
      </c>
    </row>
    <row r="76" ht="36" customHeight="1" spans="1:7">
      <c r="A76" s="301" t="s">
        <v>1422</v>
      </c>
      <c r="B76" s="313" t="s">
        <v>1423</v>
      </c>
      <c r="C76" s="314">
        <v>0</v>
      </c>
      <c r="D76" s="314">
        <v>0</v>
      </c>
      <c r="E76" s="304" t="str">
        <f t="shared" si="3"/>
        <v/>
      </c>
      <c r="F76" s="305" t="str">
        <f t="shared" si="4"/>
        <v>否</v>
      </c>
      <c r="G76" s="289" t="str">
        <f t="shared" si="5"/>
        <v>款</v>
      </c>
    </row>
    <row r="77" ht="36" customHeight="1" spans="1:7">
      <c r="A77" s="306" t="s">
        <v>1424</v>
      </c>
      <c r="B77" s="307" t="s">
        <v>1365</v>
      </c>
      <c r="C77" s="308">
        <v>0</v>
      </c>
      <c r="D77" s="308">
        <v>0</v>
      </c>
      <c r="E77" s="309" t="str">
        <f t="shared" si="3"/>
        <v/>
      </c>
      <c r="F77" s="305" t="str">
        <f t="shared" si="4"/>
        <v>否</v>
      </c>
      <c r="G77" s="289" t="str">
        <f t="shared" si="5"/>
        <v>项</v>
      </c>
    </row>
    <row r="78" ht="36" customHeight="1" spans="1:7">
      <c r="A78" s="306" t="s">
        <v>1425</v>
      </c>
      <c r="B78" s="307" t="s">
        <v>1367</v>
      </c>
      <c r="C78" s="308">
        <v>0</v>
      </c>
      <c r="D78" s="308">
        <v>0</v>
      </c>
      <c r="E78" s="309" t="str">
        <f t="shared" si="3"/>
        <v/>
      </c>
      <c r="F78" s="305" t="str">
        <f t="shared" si="4"/>
        <v>否</v>
      </c>
      <c r="G78" s="289" t="str">
        <f t="shared" si="5"/>
        <v>项</v>
      </c>
    </row>
    <row r="79" ht="36" customHeight="1" spans="1:7">
      <c r="A79" s="306" t="s">
        <v>1426</v>
      </c>
      <c r="B79" s="307" t="s">
        <v>1427</v>
      </c>
      <c r="C79" s="308">
        <v>0</v>
      </c>
      <c r="D79" s="308">
        <v>0</v>
      </c>
      <c r="E79" s="309" t="str">
        <f t="shared" si="3"/>
        <v/>
      </c>
      <c r="F79" s="305" t="str">
        <f t="shared" si="4"/>
        <v>否</v>
      </c>
      <c r="G79" s="289" t="str">
        <f t="shared" si="5"/>
        <v>项</v>
      </c>
    </row>
    <row r="80" ht="36" customHeight="1" spans="1:7">
      <c r="A80" s="301" t="s">
        <v>1428</v>
      </c>
      <c r="B80" s="313" t="s">
        <v>1429</v>
      </c>
      <c r="C80" s="314">
        <v>0</v>
      </c>
      <c r="D80" s="314">
        <v>0</v>
      </c>
      <c r="E80" s="304" t="str">
        <f t="shared" si="3"/>
        <v/>
      </c>
      <c r="F80" s="305" t="str">
        <f t="shared" si="4"/>
        <v>否</v>
      </c>
      <c r="G80" s="289" t="str">
        <f t="shared" si="5"/>
        <v>款</v>
      </c>
    </row>
    <row r="81" ht="36" customHeight="1" spans="1:7">
      <c r="A81" s="306" t="s">
        <v>1430</v>
      </c>
      <c r="B81" s="307" t="s">
        <v>1399</v>
      </c>
      <c r="C81" s="308">
        <v>0</v>
      </c>
      <c r="D81" s="308">
        <v>0</v>
      </c>
      <c r="E81" s="309" t="str">
        <f t="shared" si="3"/>
        <v/>
      </c>
      <c r="F81" s="305" t="str">
        <f t="shared" si="4"/>
        <v>否</v>
      </c>
      <c r="G81" s="289" t="str">
        <f t="shared" si="5"/>
        <v>项</v>
      </c>
    </row>
    <row r="82" ht="36" customHeight="1" spans="1:7">
      <c r="A82" s="306" t="s">
        <v>1431</v>
      </c>
      <c r="B82" s="307" t="s">
        <v>1401</v>
      </c>
      <c r="C82" s="308">
        <v>0</v>
      </c>
      <c r="D82" s="308">
        <v>0</v>
      </c>
      <c r="E82" s="309" t="str">
        <f t="shared" si="3"/>
        <v/>
      </c>
      <c r="F82" s="305" t="str">
        <f t="shared" si="4"/>
        <v>否</v>
      </c>
      <c r="G82" s="289" t="str">
        <f t="shared" si="5"/>
        <v>项</v>
      </c>
    </row>
    <row r="83" ht="36" customHeight="1" spans="1:7">
      <c r="A83" s="306" t="s">
        <v>1432</v>
      </c>
      <c r="B83" s="307" t="s">
        <v>1403</v>
      </c>
      <c r="C83" s="308">
        <v>0</v>
      </c>
      <c r="D83" s="308">
        <v>0</v>
      </c>
      <c r="E83" s="309" t="str">
        <f t="shared" si="3"/>
        <v/>
      </c>
      <c r="F83" s="305" t="str">
        <f t="shared" si="4"/>
        <v>否</v>
      </c>
      <c r="G83" s="289" t="str">
        <f t="shared" si="5"/>
        <v>项</v>
      </c>
    </row>
    <row r="84" ht="36" customHeight="1" spans="1:7">
      <c r="A84" s="306" t="s">
        <v>1433</v>
      </c>
      <c r="B84" s="307" t="s">
        <v>1405</v>
      </c>
      <c r="C84" s="308">
        <v>0</v>
      </c>
      <c r="D84" s="308">
        <v>0</v>
      </c>
      <c r="E84" s="309" t="str">
        <f t="shared" si="3"/>
        <v/>
      </c>
      <c r="F84" s="305" t="str">
        <f t="shared" si="4"/>
        <v>否</v>
      </c>
      <c r="G84" s="289" t="str">
        <f t="shared" si="5"/>
        <v>项</v>
      </c>
    </row>
    <row r="85" ht="36" customHeight="1" spans="1:7">
      <c r="A85" s="306" t="s">
        <v>1434</v>
      </c>
      <c r="B85" s="307" t="s">
        <v>1435</v>
      </c>
      <c r="C85" s="308">
        <v>0</v>
      </c>
      <c r="D85" s="308">
        <v>0</v>
      </c>
      <c r="E85" s="309" t="str">
        <f t="shared" si="3"/>
        <v/>
      </c>
      <c r="F85" s="305" t="str">
        <f t="shared" si="4"/>
        <v>否</v>
      </c>
      <c r="G85" s="289" t="str">
        <f t="shared" si="5"/>
        <v>项</v>
      </c>
    </row>
    <row r="86" ht="36" customHeight="1" spans="1:7">
      <c r="A86" s="301" t="s">
        <v>1436</v>
      </c>
      <c r="B86" s="313" t="s">
        <v>1437</v>
      </c>
      <c r="C86" s="314">
        <v>0</v>
      </c>
      <c r="D86" s="314">
        <v>0</v>
      </c>
      <c r="E86" s="304" t="str">
        <f t="shared" si="3"/>
        <v/>
      </c>
      <c r="F86" s="305" t="str">
        <f t="shared" si="4"/>
        <v>否</v>
      </c>
      <c r="G86" s="289" t="str">
        <f t="shared" si="5"/>
        <v>款</v>
      </c>
    </row>
    <row r="87" ht="36" customHeight="1" spans="1:7">
      <c r="A87" s="306" t="s">
        <v>1438</v>
      </c>
      <c r="B87" s="307" t="s">
        <v>1411</v>
      </c>
      <c r="C87" s="308">
        <v>0</v>
      </c>
      <c r="D87" s="308">
        <v>0</v>
      </c>
      <c r="E87" s="309" t="str">
        <f t="shared" si="3"/>
        <v/>
      </c>
      <c r="F87" s="305" t="str">
        <f t="shared" si="4"/>
        <v>否</v>
      </c>
      <c r="G87" s="289" t="str">
        <f t="shared" si="5"/>
        <v>项</v>
      </c>
    </row>
    <row r="88" ht="36" customHeight="1" spans="1:7">
      <c r="A88" s="306" t="s">
        <v>1439</v>
      </c>
      <c r="B88" s="307" t="s">
        <v>1440</v>
      </c>
      <c r="C88" s="308">
        <v>0</v>
      </c>
      <c r="D88" s="308">
        <v>0</v>
      </c>
      <c r="E88" s="309" t="str">
        <f t="shared" si="3"/>
        <v/>
      </c>
      <c r="F88" s="305" t="str">
        <f t="shared" si="4"/>
        <v>否</v>
      </c>
      <c r="G88" s="289" t="str">
        <f t="shared" si="5"/>
        <v>项</v>
      </c>
    </row>
    <row r="89" ht="36" customHeight="1" spans="1:7">
      <c r="A89" s="301" t="s">
        <v>1441</v>
      </c>
      <c r="B89" s="313" t="s">
        <v>1442</v>
      </c>
      <c r="C89" s="314">
        <v>0</v>
      </c>
      <c r="D89" s="314">
        <v>0</v>
      </c>
      <c r="E89" s="304" t="str">
        <f t="shared" si="3"/>
        <v/>
      </c>
      <c r="F89" s="305" t="str">
        <f t="shared" si="4"/>
        <v>否</v>
      </c>
      <c r="G89" s="289" t="str">
        <f t="shared" si="5"/>
        <v>款</v>
      </c>
    </row>
    <row r="90" ht="36" customHeight="1" spans="1:7">
      <c r="A90" s="306" t="s">
        <v>1443</v>
      </c>
      <c r="B90" s="307" t="s">
        <v>1365</v>
      </c>
      <c r="C90" s="308">
        <v>0</v>
      </c>
      <c r="D90" s="308">
        <v>0</v>
      </c>
      <c r="E90" s="309" t="str">
        <f t="shared" si="3"/>
        <v/>
      </c>
      <c r="F90" s="305" t="str">
        <f t="shared" si="4"/>
        <v>否</v>
      </c>
      <c r="G90" s="289" t="str">
        <f t="shared" si="5"/>
        <v>项</v>
      </c>
    </row>
    <row r="91" ht="36" customHeight="1" spans="1:7">
      <c r="A91" s="306" t="s">
        <v>1444</v>
      </c>
      <c r="B91" s="307" t="s">
        <v>1367</v>
      </c>
      <c r="C91" s="308">
        <v>0</v>
      </c>
      <c r="D91" s="308">
        <v>0</v>
      </c>
      <c r="E91" s="309" t="str">
        <f t="shared" si="3"/>
        <v/>
      </c>
      <c r="F91" s="305" t="str">
        <f t="shared" si="4"/>
        <v>否</v>
      </c>
      <c r="G91" s="289" t="str">
        <f t="shared" si="5"/>
        <v>项</v>
      </c>
    </row>
    <row r="92" ht="36" customHeight="1" spans="1:7">
      <c r="A92" s="306" t="s">
        <v>1445</v>
      </c>
      <c r="B92" s="307" t="s">
        <v>1369</v>
      </c>
      <c r="C92" s="308">
        <v>0</v>
      </c>
      <c r="D92" s="308">
        <v>0</v>
      </c>
      <c r="E92" s="309" t="str">
        <f t="shared" si="3"/>
        <v/>
      </c>
      <c r="F92" s="305" t="str">
        <f t="shared" si="4"/>
        <v>否</v>
      </c>
      <c r="G92" s="289" t="str">
        <f t="shared" si="5"/>
        <v>项</v>
      </c>
    </row>
    <row r="93" ht="36" customHeight="1" spans="1:7">
      <c r="A93" s="306" t="s">
        <v>1446</v>
      </c>
      <c r="B93" s="307" t="s">
        <v>1371</v>
      </c>
      <c r="C93" s="308">
        <v>0</v>
      </c>
      <c r="D93" s="308">
        <v>0</v>
      </c>
      <c r="E93" s="309" t="str">
        <f t="shared" si="3"/>
        <v/>
      </c>
      <c r="F93" s="305" t="str">
        <f t="shared" si="4"/>
        <v>否</v>
      </c>
      <c r="G93" s="289" t="str">
        <f t="shared" si="5"/>
        <v>项</v>
      </c>
    </row>
    <row r="94" ht="36" customHeight="1" spans="1:7">
      <c r="A94" s="306" t="s">
        <v>1447</v>
      </c>
      <c r="B94" s="307" t="s">
        <v>1377</v>
      </c>
      <c r="C94" s="308">
        <v>0</v>
      </c>
      <c r="D94" s="308">
        <v>0</v>
      </c>
      <c r="E94" s="309" t="str">
        <f t="shared" si="3"/>
        <v/>
      </c>
      <c r="F94" s="305" t="str">
        <f t="shared" si="4"/>
        <v>否</v>
      </c>
      <c r="G94" s="289" t="str">
        <f t="shared" si="5"/>
        <v>项</v>
      </c>
    </row>
    <row r="95" ht="36" customHeight="1" spans="1:7">
      <c r="A95" s="306" t="s">
        <v>1448</v>
      </c>
      <c r="B95" s="307" t="s">
        <v>1381</v>
      </c>
      <c r="C95" s="308">
        <v>0</v>
      </c>
      <c r="D95" s="308">
        <v>0</v>
      </c>
      <c r="E95" s="309" t="str">
        <f t="shared" si="3"/>
        <v/>
      </c>
      <c r="F95" s="305" t="str">
        <f t="shared" si="4"/>
        <v>否</v>
      </c>
      <c r="G95" s="289" t="str">
        <f t="shared" si="5"/>
        <v>项</v>
      </c>
    </row>
    <row r="96" ht="36" customHeight="1" spans="1:7">
      <c r="A96" s="306" t="s">
        <v>1449</v>
      </c>
      <c r="B96" s="307" t="s">
        <v>1383</v>
      </c>
      <c r="C96" s="308">
        <v>0</v>
      </c>
      <c r="D96" s="308">
        <v>0</v>
      </c>
      <c r="E96" s="309" t="str">
        <f t="shared" si="3"/>
        <v/>
      </c>
      <c r="F96" s="305" t="str">
        <f t="shared" si="4"/>
        <v>否</v>
      </c>
      <c r="G96" s="289" t="str">
        <f t="shared" si="5"/>
        <v>项</v>
      </c>
    </row>
    <row r="97" ht="36" customHeight="1" spans="1:7">
      <c r="A97" s="306" t="s">
        <v>1450</v>
      </c>
      <c r="B97" s="307" t="s">
        <v>1451</v>
      </c>
      <c r="C97" s="308">
        <v>0</v>
      </c>
      <c r="D97" s="308">
        <v>0</v>
      </c>
      <c r="E97" s="309" t="str">
        <f t="shared" si="3"/>
        <v/>
      </c>
      <c r="F97" s="305" t="str">
        <f t="shared" si="4"/>
        <v>否</v>
      </c>
      <c r="G97" s="289" t="str">
        <f t="shared" si="5"/>
        <v>项</v>
      </c>
    </row>
    <row r="98" ht="36" customHeight="1" spans="1:7">
      <c r="A98" s="301" t="s">
        <v>90</v>
      </c>
      <c r="B98" s="302" t="s">
        <v>1452</v>
      </c>
      <c r="C98" s="303">
        <f>C99+C104+C109+C114+C117</f>
        <v>0</v>
      </c>
      <c r="D98" s="303">
        <f>D99+D104+D109+D114+D117</f>
        <v>0</v>
      </c>
      <c r="E98" s="304" t="str">
        <f t="shared" si="3"/>
        <v/>
      </c>
      <c r="F98" s="305" t="str">
        <f t="shared" si="4"/>
        <v>是</v>
      </c>
      <c r="G98" s="289" t="str">
        <f t="shared" si="5"/>
        <v>类</v>
      </c>
    </row>
    <row r="99" ht="36" customHeight="1" spans="1:7">
      <c r="A99" s="301" t="s">
        <v>1453</v>
      </c>
      <c r="B99" s="302" t="s">
        <v>1454</v>
      </c>
      <c r="C99" s="303"/>
      <c r="D99" s="303"/>
      <c r="E99" s="304" t="str">
        <f t="shared" si="3"/>
        <v/>
      </c>
      <c r="F99" s="305" t="str">
        <f t="shared" si="4"/>
        <v>否</v>
      </c>
      <c r="G99" s="289" t="str">
        <f t="shared" si="5"/>
        <v>款</v>
      </c>
    </row>
    <row r="100" ht="36" customHeight="1" spans="1:7">
      <c r="A100" s="306" t="s">
        <v>1455</v>
      </c>
      <c r="B100" s="307" t="s">
        <v>1335</v>
      </c>
      <c r="C100" s="308">
        <v>0</v>
      </c>
      <c r="D100" s="308">
        <v>0</v>
      </c>
      <c r="E100" s="309" t="str">
        <f t="shared" si="3"/>
        <v/>
      </c>
      <c r="F100" s="305" t="str">
        <f t="shared" si="4"/>
        <v>否</v>
      </c>
      <c r="G100" s="289" t="str">
        <f t="shared" si="5"/>
        <v>项</v>
      </c>
    </row>
    <row r="101" ht="36" customHeight="1" spans="1:7">
      <c r="A101" s="306" t="s">
        <v>1456</v>
      </c>
      <c r="B101" s="307" t="s">
        <v>1457</v>
      </c>
      <c r="C101" s="308">
        <v>0</v>
      </c>
      <c r="D101" s="308">
        <v>0</v>
      </c>
      <c r="E101" s="309" t="str">
        <f t="shared" si="3"/>
        <v/>
      </c>
      <c r="F101" s="305" t="str">
        <f t="shared" si="4"/>
        <v>否</v>
      </c>
      <c r="G101" s="289" t="str">
        <f t="shared" si="5"/>
        <v>项</v>
      </c>
    </row>
    <row r="102" ht="36" customHeight="1" spans="1:7">
      <c r="A102" s="306" t="s">
        <v>1458</v>
      </c>
      <c r="B102" s="307" t="s">
        <v>1459</v>
      </c>
      <c r="C102" s="308">
        <v>0</v>
      </c>
      <c r="D102" s="308">
        <v>0</v>
      </c>
      <c r="E102" s="309" t="str">
        <f t="shared" si="3"/>
        <v/>
      </c>
      <c r="F102" s="305" t="str">
        <f t="shared" si="4"/>
        <v>否</v>
      </c>
      <c r="G102" s="289" t="str">
        <f t="shared" si="5"/>
        <v>项</v>
      </c>
    </row>
    <row r="103" ht="36" customHeight="1" spans="1:7">
      <c r="A103" s="306" t="s">
        <v>1460</v>
      </c>
      <c r="B103" s="310" t="s">
        <v>1461</v>
      </c>
      <c r="C103" s="311"/>
      <c r="D103" s="311"/>
      <c r="E103" s="309" t="str">
        <f t="shared" si="3"/>
        <v/>
      </c>
      <c r="F103" s="305" t="str">
        <f t="shared" si="4"/>
        <v>否</v>
      </c>
      <c r="G103" s="289" t="str">
        <f t="shared" si="5"/>
        <v>项</v>
      </c>
    </row>
    <row r="104" ht="36" customHeight="1" spans="1:7">
      <c r="A104" s="301" t="s">
        <v>1462</v>
      </c>
      <c r="B104" s="313" t="s">
        <v>1463</v>
      </c>
      <c r="C104" s="314">
        <v>0</v>
      </c>
      <c r="D104" s="314">
        <v>0</v>
      </c>
      <c r="E104" s="304" t="str">
        <f t="shared" si="3"/>
        <v/>
      </c>
      <c r="F104" s="305" t="str">
        <f t="shared" si="4"/>
        <v>否</v>
      </c>
      <c r="G104" s="289" t="str">
        <f t="shared" si="5"/>
        <v>款</v>
      </c>
    </row>
    <row r="105" ht="36" customHeight="1" spans="1:7">
      <c r="A105" s="306" t="s">
        <v>1464</v>
      </c>
      <c r="B105" s="307" t="s">
        <v>1335</v>
      </c>
      <c r="C105" s="308">
        <v>0</v>
      </c>
      <c r="D105" s="308">
        <v>0</v>
      </c>
      <c r="E105" s="309" t="str">
        <f t="shared" si="3"/>
        <v/>
      </c>
      <c r="F105" s="305" t="str">
        <f t="shared" si="4"/>
        <v>否</v>
      </c>
      <c r="G105" s="289" t="str">
        <f t="shared" si="5"/>
        <v>项</v>
      </c>
    </row>
    <row r="106" ht="36" customHeight="1" spans="1:7">
      <c r="A106" s="306" t="s">
        <v>1465</v>
      </c>
      <c r="B106" s="307" t="s">
        <v>1457</v>
      </c>
      <c r="C106" s="308">
        <v>0</v>
      </c>
      <c r="D106" s="308">
        <v>0</v>
      </c>
      <c r="E106" s="309" t="str">
        <f t="shared" si="3"/>
        <v/>
      </c>
      <c r="F106" s="305" t="str">
        <f t="shared" si="4"/>
        <v>否</v>
      </c>
      <c r="G106" s="289" t="str">
        <f t="shared" si="5"/>
        <v>项</v>
      </c>
    </row>
    <row r="107" ht="36" customHeight="1" spans="1:7">
      <c r="A107" s="306" t="s">
        <v>1466</v>
      </c>
      <c r="B107" s="307" t="s">
        <v>1467</v>
      </c>
      <c r="C107" s="308">
        <v>0</v>
      </c>
      <c r="D107" s="308">
        <v>0</v>
      </c>
      <c r="E107" s="309" t="str">
        <f t="shared" si="3"/>
        <v/>
      </c>
      <c r="F107" s="305" t="str">
        <f t="shared" si="4"/>
        <v>否</v>
      </c>
      <c r="G107" s="289" t="str">
        <f t="shared" si="5"/>
        <v>项</v>
      </c>
    </row>
    <row r="108" ht="36" customHeight="1" spans="1:7">
      <c r="A108" s="306" t="s">
        <v>1468</v>
      </c>
      <c r="B108" s="307" t="s">
        <v>1469</v>
      </c>
      <c r="C108" s="308">
        <v>0</v>
      </c>
      <c r="D108" s="308">
        <v>0</v>
      </c>
      <c r="E108" s="309" t="str">
        <f t="shared" si="3"/>
        <v/>
      </c>
      <c r="F108" s="305" t="str">
        <f t="shared" si="4"/>
        <v>否</v>
      </c>
      <c r="G108" s="289" t="str">
        <f t="shared" si="5"/>
        <v>项</v>
      </c>
    </row>
    <row r="109" ht="36" customHeight="1" spans="1:7">
      <c r="A109" s="301" t="s">
        <v>1470</v>
      </c>
      <c r="B109" s="302" t="s">
        <v>1471</v>
      </c>
      <c r="C109" s="303">
        <v>0</v>
      </c>
      <c r="D109" s="303">
        <v>0</v>
      </c>
      <c r="E109" s="315"/>
      <c r="F109" s="305" t="str">
        <f t="shared" si="4"/>
        <v>否</v>
      </c>
      <c r="G109" s="289" t="str">
        <f t="shared" si="5"/>
        <v>款</v>
      </c>
    </row>
    <row r="110" ht="36" customHeight="1" spans="1:7">
      <c r="A110" s="306" t="s">
        <v>1472</v>
      </c>
      <c r="B110" s="307" t="s">
        <v>1473</v>
      </c>
      <c r="C110" s="308">
        <v>0</v>
      </c>
      <c r="D110" s="308">
        <v>0</v>
      </c>
      <c r="E110" s="309" t="str">
        <f t="shared" si="3"/>
        <v/>
      </c>
      <c r="F110" s="305" t="str">
        <f t="shared" si="4"/>
        <v>否</v>
      </c>
      <c r="G110" s="289" t="str">
        <f t="shared" si="5"/>
        <v>项</v>
      </c>
    </row>
    <row r="111" ht="36" customHeight="1" spans="1:7">
      <c r="A111" s="306" t="s">
        <v>1474</v>
      </c>
      <c r="B111" s="307" t="s">
        <v>1475</v>
      </c>
      <c r="C111" s="308">
        <v>0</v>
      </c>
      <c r="D111" s="308">
        <v>0</v>
      </c>
      <c r="E111" s="309" t="str">
        <f t="shared" si="3"/>
        <v/>
      </c>
      <c r="F111" s="305" t="str">
        <f t="shared" si="4"/>
        <v>否</v>
      </c>
      <c r="G111" s="289" t="str">
        <f t="shared" si="5"/>
        <v>项</v>
      </c>
    </row>
    <row r="112" ht="36" customHeight="1" spans="1:7">
      <c r="A112" s="306" t="s">
        <v>1476</v>
      </c>
      <c r="B112" s="307" t="s">
        <v>1477</v>
      </c>
      <c r="C112" s="308">
        <v>0</v>
      </c>
      <c r="D112" s="308">
        <v>0</v>
      </c>
      <c r="E112" s="309" t="str">
        <f t="shared" si="3"/>
        <v/>
      </c>
      <c r="F112" s="305" t="str">
        <f t="shared" si="4"/>
        <v>否</v>
      </c>
      <c r="G112" s="289" t="str">
        <f t="shared" si="5"/>
        <v>项</v>
      </c>
    </row>
    <row r="113" ht="36" customHeight="1" spans="1:7">
      <c r="A113" s="306" t="s">
        <v>1478</v>
      </c>
      <c r="B113" s="310" t="s">
        <v>1479</v>
      </c>
      <c r="C113" s="311">
        <v>0</v>
      </c>
      <c r="D113" s="311">
        <v>0</v>
      </c>
      <c r="E113" s="312"/>
      <c r="F113" s="305" t="str">
        <f t="shared" si="4"/>
        <v>否</v>
      </c>
      <c r="G113" s="289" t="str">
        <f t="shared" si="5"/>
        <v>项</v>
      </c>
    </row>
    <row r="114" ht="36" customHeight="1" spans="1:7">
      <c r="A114" s="316">
        <v>21370</v>
      </c>
      <c r="B114" s="313" t="s">
        <v>1480</v>
      </c>
      <c r="C114" s="314">
        <v>0</v>
      </c>
      <c r="D114" s="314">
        <v>0</v>
      </c>
      <c r="E114" s="304" t="str">
        <f t="shared" si="3"/>
        <v/>
      </c>
      <c r="F114" s="305" t="str">
        <f t="shared" si="4"/>
        <v>否</v>
      </c>
      <c r="G114" s="289" t="str">
        <f t="shared" si="5"/>
        <v>款</v>
      </c>
    </row>
    <row r="115" ht="36" customHeight="1" spans="1:7">
      <c r="A115" s="317">
        <v>2137001</v>
      </c>
      <c r="B115" s="307" t="s">
        <v>1335</v>
      </c>
      <c r="C115" s="308">
        <v>0</v>
      </c>
      <c r="D115" s="308">
        <v>0</v>
      </c>
      <c r="E115" s="309" t="str">
        <f t="shared" si="3"/>
        <v/>
      </c>
      <c r="F115" s="305" t="str">
        <f t="shared" si="4"/>
        <v>否</v>
      </c>
      <c r="G115" s="289" t="str">
        <f t="shared" si="5"/>
        <v>项</v>
      </c>
    </row>
    <row r="116" ht="36" customHeight="1" spans="1:7">
      <c r="A116" s="317">
        <v>2137099</v>
      </c>
      <c r="B116" s="307" t="s">
        <v>1481</v>
      </c>
      <c r="C116" s="308">
        <v>0</v>
      </c>
      <c r="D116" s="308">
        <v>0</v>
      </c>
      <c r="E116" s="309" t="str">
        <f t="shared" si="3"/>
        <v/>
      </c>
      <c r="F116" s="305" t="str">
        <f t="shared" si="4"/>
        <v>否</v>
      </c>
      <c r="G116" s="289" t="str">
        <f t="shared" si="5"/>
        <v>项</v>
      </c>
    </row>
    <row r="117" ht="36" customHeight="1" spans="1:7">
      <c r="A117" s="316">
        <v>21371</v>
      </c>
      <c r="B117" s="313" t="s">
        <v>1482</v>
      </c>
      <c r="C117" s="314">
        <v>0</v>
      </c>
      <c r="D117" s="314">
        <v>0</v>
      </c>
      <c r="E117" s="304" t="str">
        <f t="shared" si="3"/>
        <v/>
      </c>
      <c r="F117" s="305" t="str">
        <f t="shared" si="4"/>
        <v>否</v>
      </c>
      <c r="G117" s="289" t="str">
        <f t="shared" si="5"/>
        <v>款</v>
      </c>
    </row>
    <row r="118" ht="36" customHeight="1" spans="1:7">
      <c r="A118" s="317">
        <v>2137101</v>
      </c>
      <c r="B118" s="307" t="s">
        <v>1473</v>
      </c>
      <c r="C118" s="308">
        <v>0</v>
      </c>
      <c r="D118" s="308">
        <v>0</v>
      </c>
      <c r="E118" s="309" t="str">
        <f t="shared" si="3"/>
        <v/>
      </c>
      <c r="F118" s="305" t="str">
        <f t="shared" si="4"/>
        <v>否</v>
      </c>
      <c r="G118" s="289" t="str">
        <f t="shared" si="5"/>
        <v>项</v>
      </c>
    </row>
    <row r="119" ht="36" customHeight="1" spans="1:7">
      <c r="A119" s="317">
        <v>2137102</v>
      </c>
      <c r="B119" s="307" t="s">
        <v>1483</v>
      </c>
      <c r="C119" s="308">
        <v>0</v>
      </c>
      <c r="D119" s="308">
        <v>0</v>
      </c>
      <c r="E119" s="309" t="str">
        <f t="shared" si="3"/>
        <v/>
      </c>
      <c r="F119" s="305" t="str">
        <f t="shared" si="4"/>
        <v>否</v>
      </c>
      <c r="G119" s="289" t="str">
        <f t="shared" si="5"/>
        <v>项</v>
      </c>
    </row>
    <row r="120" ht="36" customHeight="1" spans="1:7">
      <c r="A120" s="317">
        <v>2137103</v>
      </c>
      <c r="B120" s="307" t="s">
        <v>1477</v>
      </c>
      <c r="C120" s="308">
        <v>0</v>
      </c>
      <c r="D120" s="308">
        <v>0</v>
      </c>
      <c r="E120" s="309" t="str">
        <f t="shared" si="3"/>
        <v/>
      </c>
      <c r="F120" s="305" t="str">
        <f t="shared" si="4"/>
        <v>否</v>
      </c>
      <c r="G120" s="289" t="str">
        <f t="shared" si="5"/>
        <v>项</v>
      </c>
    </row>
    <row r="121" ht="36" customHeight="1" spans="1:7">
      <c r="A121" s="317">
        <v>2137199</v>
      </c>
      <c r="B121" s="307" t="s">
        <v>1484</v>
      </c>
      <c r="C121" s="308">
        <v>0</v>
      </c>
      <c r="D121" s="308">
        <v>0</v>
      </c>
      <c r="E121" s="309" t="str">
        <f t="shared" si="3"/>
        <v/>
      </c>
      <c r="F121" s="305" t="str">
        <f t="shared" si="4"/>
        <v>否</v>
      </c>
      <c r="G121" s="289" t="str">
        <f t="shared" si="5"/>
        <v>项</v>
      </c>
    </row>
    <row r="122" ht="36" customHeight="1" spans="1:7">
      <c r="A122" s="301" t="s">
        <v>92</v>
      </c>
      <c r="B122" s="302" t="s">
        <v>1485</v>
      </c>
      <c r="C122" s="303">
        <f>C123+C128+C133+C138+C147+C154+C163+C166+C169+C170</f>
        <v>0</v>
      </c>
      <c r="D122" s="303">
        <f>D123+D128+D133+D138+D147+D154+D163+D166+D169+D170</f>
        <v>0</v>
      </c>
      <c r="E122" s="309" t="str">
        <f t="shared" si="3"/>
        <v/>
      </c>
      <c r="F122" s="305" t="str">
        <f t="shared" si="4"/>
        <v>是</v>
      </c>
      <c r="G122" s="289" t="str">
        <f t="shared" si="5"/>
        <v>类</v>
      </c>
    </row>
    <row r="123" ht="36" customHeight="1" spans="1:7">
      <c r="A123" s="301" t="s">
        <v>1486</v>
      </c>
      <c r="B123" s="313" t="s">
        <v>1487</v>
      </c>
      <c r="C123" s="314">
        <v>0</v>
      </c>
      <c r="D123" s="314">
        <v>0</v>
      </c>
      <c r="E123" s="304" t="str">
        <f t="shared" si="3"/>
        <v/>
      </c>
      <c r="F123" s="305" t="str">
        <f t="shared" si="4"/>
        <v>否</v>
      </c>
      <c r="G123" s="289" t="str">
        <f t="shared" si="5"/>
        <v>款</v>
      </c>
    </row>
    <row r="124" ht="36" customHeight="1" spans="1:7">
      <c r="A124" s="306" t="s">
        <v>1488</v>
      </c>
      <c r="B124" s="307" t="s">
        <v>1489</v>
      </c>
      <c r="C124" s="308">
        <v>0</v>
      </c>
      <c r="D124" s="308">
        <v>0</v>
      </c>
      <c r="E124" s="309" t="str">
        <f t="shared" si="3"/>
        <v/>
      </c>
      <c r="F124" s="305" t="str">
        <f t="shared" si="4"/>
        <v>否</v>
      </c>
      <c r="G124" s="289" t="str">
        <f t="shared" si="5"/>
        <v>项</v>
      </c>
    </row>
    <row r="125" ht="36" customHeight="1" spans="1:7">
      <c r="A125" s="306" t="s">
        <v>1490</v>
      </c>
      <c r="B125" s="307" t="s">
        <v>1491</v>
      </c>
      <c r="C125" s="308">
        <v>0</v>
      </c>
      <c r="D125" s="308">
        <v>0</v>
      </c>
      <c r="E125" s="309" t="str">
        <f t="shared" si="3"/>
        <v/>
      </c>
      <c r="F125" s="305" t="str">
        <f t="shared" si="4"/>
        <v>否</v>
      </c>
      <c r="G125" s="289" t="str">
        <f t="shared" si="5"/>
        <v>项</v>
      </c>
    </row>
    <row r="126" ht="36" customHeight="1" spans="1:7">
      <c r="A126" s="306" t="s">
        <v>1492</v>
      </c>
      <c r="B126" s="307" t="s">
        <v>1493</v>
      </c>
      <c r="C126" s="308">
        <v>0</v>
      </c>
      <c r="D126" s="308">
        <v>0</v>
      </c>
      <c r="E126" s="309" t="str">
        <f t="shared" si="3"/>
        <v/>
      </c>
      <c r="F126" s="305" t="str">
        <f t="shared" si="4"/>
        <v>否</v>
      </c>
      <c r="G126" s="289" t="str">
        <f t="shared" si="5"/>
        <v>项</v>
      </c>
    </row>
    <row r="127" ht="36" customHeight="1" spans="1:7">
      <c r="A127" s="306" t="s">
        <v>1494</v>
      </c>
      <c r="B127" s="307" t="s">
        <v>1495</v>
      </c>
      <c r="C127" s="308">
        <v>0</v>
      </c>
      <c r="D127" s="308">
        <v>0</v>
      </c>
      <c r="E127" s="309" t="str">
        <f t="shared" si="3"/>
        <v/>
      </c>
      <c r="F127" s="305" t="str">
        <f t="shared" si="4"/>
        <v>否</v>
      </c>
      <c r="G127" s="289" t="str">
        <f t="shared" si="5"/>
        <v>项</v>
      </c>
    </row>
    <row r="128" ht="36" customHeight="1" spans="1:7">
      <c r="A128" s="301" t="s">
        <v>1496</v>
      </c>
      <c r="B128" s="302" t="s">
        <v>1497</v>
      </c>
      <c r="C128" s="303">
        <v>0</v>
      </c>
      <c r="D128" s="303">
        <v>0</v>
      </c>
      <c r="E128" s="315"/>
      <c r="F128" s="305" t="str">
        <f t="shared" si="4"/>
        <v>否</v>
      </c>
      <c r="G128" s="289" t="str">
        <f t="shared" si="5"/>
        <v>款</v>
      </c>
    </row>
    <row r="129" ht="36" customHeight="1" spans="1:7">
      <c r="A129" s="306" t="s">
        <v>1498</v>
      </c>
      <c r="B129" s="307" t="s">
        <v>1493</v>
      </c>
      <c r="C129" s="308">
        <v>0</v>
      </c>
      <c r="D129" s="308">
        <v>0</v>
      </c>
      <c r="E129" s="309" t="str">
        <f t="shared" si="3"/>
        <v/>
      </c>
      <c r="F129" s="305" t="str">
        <f t="shared" si="4"/>
        <v>否</v>
      </c>
      <c r="G129" s="289" t="str">
        <f t="shared" si="5"/>
        <v>项</v>
      </c>
    </row>
    <row r="130" ht="36" customHeight="1" spans="1:7">
      <c r="A130" s="306" t="s">
        <v>1499</v>
      </c>
      <c r="B130" s="307" t="s">
        <v>1500</v>
      </c>
      <c r="C130" s="308">
        <v>0</v>
      </c>
      <c r="D130" s="308">
        <v>0</v>
      </c>
      <c r="E130" s="309" t="str">
        <f t="shared" si="3"/>
        <v/>
      </c>
      <c r="F130" s="305" t="str">
        <f t="shared" si="4"/>
        <v>否</v>
      </c>
      <c r="G130" s="289" t="str">
        <f t="shared" si="5"/>
        <v>项</v>
      </c>
    </row>
    <row r="131" ht="36" customHeight="1" spans="1:7">
      <c r="A131" s="306" t="s">
        <v>1501</v>
      </c>
      <c r="B131" s="307" t="s">
        <v>1502</v>
      </c>
      <c r="C131" s="308">
        <v>0</v>
      </c>
      <c r="D131" s="308">
        <v>0</v>
      </c>
      <c r="E131" s="309" t="str">
        <f t="shared" si="3"/>
        <v/>
      </c>
      <c r="F131" s="305" t="str">
        <f t="shared" si="4"/>
        <v>否</v>
      </c>
      <c r="G131" s="289" t="str">
        <f t="shared" si="5"/>
        <v>项</v>
      </c>
    </row>
    <row r="132" ht="36" customHeight="1" spans="1:7">
      <c r="A132" s="306" t="s">
        <v>1503</v>
      </c>
      <c r="B132" s="310" t="s">
        <v>1504</v>
      </c>
      <c r="C132" s="311">
        <v>0</v>
      </c>
      <c r="D132" s="311">
        <v>0</v>
      </c>
      <c r="E132" s="312"/>
      <c r="F132" s="305" t="str">
        <f t="shared" ref="F132:F195" si="6">IF(LEN(A132)=3,"是",IF(B132&lt;&gt;"",IF(SUM(C132:D132)&lt;&gt;0,"是","否"),"是"))</f>
        <v>否</v>
      </c>
      <c r="G132" s="289" t="str">
        <f t="shared" ref="G132:G195" si="7">IF(LEN(A132)=3,"类",IF(LEN(A132)=5,"款","项"))</f>
        <v>项</v>
      </c>
    </row>
    <row r="133" ht="36" customHeight="1" spans="1:7">
      <c r="A133" s="301" t="s">
        <v>1505</v>
      </c>
      <c r="B133" s="302" t="s">
        <v>1506</v>
      </c>
      <c r="C133" s="303">
        <v>0</v>
      </c>
      <c r="D133" s="303">
        <v>0</v>
      </c>
      <c r="E133" s="315"/>
      <c r="F133" s="305" t="str">
        <f t="shared" si="6"/>
        <v>否</v>
      </c>
      <c r="G133" s="289" t="str">
        <f t="shared" si="7"/>
        <v>款</v>
      </c>
    </row>
    <row r="134" ht="36" customHeight="1" spans="1:7">
      <c r="A134" s="306" t="s">
        <v>1507</v>
      </c>
      <c r="B134" s="307" t="s">
        <v>1508</v>
      </c>
      <c r="C134" s="308">
        <v>0</v>
      </c>
      <c r="D134" s="308">
        <v>0</v>
      </c>
      <c r="E134" s="309" t="str">
        <f t="shared" ref="E134:E202" si="8">IF(C134&gt;0,D134/C134-1,IF(C134&lt;0,-(D134/C134-1),""))</f>
        <v/>
      </c>
      <c r="F134" s="305" t="str">
        <f t="shared" si="6"/>
        <v>否</v>
      </c>
      <c r="G134" s="289" t="str">
        <f t="shared" si="7"/>
        <v>项</v>
      </c>
    </row>
    <row r="135" ht="36" customHeight="1" spans="1:7">
      <c r="A135" s="306" t="s">
        <v>1509</v>
      </c>
      <c r="B135" s="310" t="s">
        <v>1510</v>
      </c>
      <c r="C135" s="311">
        <v>0</v>
      </c>
      <c r="D135" s="311">
        <v>0</v>
      </c>
      <c r="E135" s="312"/>
      <c r="F135" s="305" t="str">
        <f t="shared" si="6"/>
        <v>否</v>
      </c>
      <c r="G135" s="289" t="str">
        <f t="shared" si="7"/>
        <v>项</v>
      </c>
    </row>
    <row r="136" ht="36" customHeight="1" spans="1:7">
      <c r="A136" s="306" t="s">
        <v>1511</v>
      </c>
      <c r="B136" s="310" t="s">
        <v>1512</v>
      </c>
      <c r="C136" s="311">
        <v>0</v>
      </c>
      <c r="D136" s="311">
        <v>0</v>
      </c>
      <c r="E136" s="312"/>
      <c r="F136" s="305" t="str">
        <f t="shared" si="6"/>
        <v>否</v>
      </c>
      <c r="G136" s="289" t="str">
        <f t="shared" si="7"/>
        <v>项</v>
      </c>
    </row>
    <row r="137" ht="36" customHeight="1" spans="1:7">
      <c r="A137" s="306" t="s">
        <v>1513</v>
      </c>
      <c r="B137" s="307" t="s">
        <v>1514</v>
      </c>
      <c r="C137" s="308">
        <v>0</v>
      </c>
      <c r="D137" s="308">
        <v>0</v>
      </c>
      <c r="E137" s="309" t="str">
        <f t="shared" si="8"/>
        <v/>
      </c>
      <c r="F137" s="305" t="str">
        <f t="shared" si="6"/>
        <v>否</v>
      </c>
      <c r="G137" s="289" t="str">
        <f t="shared" si="7"/>
        <v>项</v>
      </c>
    </row>
    <row r="138" ht="36" customHeight="1" spans="1:7">
      <c r="A138" s="301" t="s">
        <v>1515</v>
      </c>
      <c r="B138" s="313" t="s">
        <v>1516</v>
      </c>
      <c r="C138" s="314">
        <v>0</v>
      </c>
      <c r="D138" s="314">
        <v>0</v>
      </c>
      <c r="E138" s="304" t="str">
        <f t="shared" si="8"/>
        <v/>
      </c>
      <c r="F138" s="305" t="str">
        <f t="shared" si="6"/>
        <v>否</v>
      </c>
      <c r="G138" s="289" t="str">
        <f t="shared" si="7"/>
        <v>款</v>
      </c>
    </row>
    <row r="139" ht="36" customHeight="1" spans="1:7">
      <c r="A139" s="306" t="s">
        <v>1517</v>
      </c>
      <c r="B139" s="307" t="s">
        <v>1518</v>
      </c>
      <c r="C139" s="308">
        <v>0</v>
      </c>
      <c r="D139" s="308">
        <v>0</v>
      </c>
      <c r="E139" s="309" t="str">
        <f t="shared" si="8"/>
        <v/>
      </c>
      <c r="F139" s="305" t="str">
        <f t="shared" si="6"/>
        <v>否</v>
      </c>
      <c r="G139" s="289" t="str">
        <f t="shared" si="7"/>
        <v>项</v>
      </c>
    </row>
    <row r="140" ht="36" customHeight="1" spans="1:7">
      <c r="A140" s="306" t="s">
        <v>1519</v>
      </c>
      <c r="B140" s="307" t="s">
        <v>1520</v>
      </c>
      <c r="C140" s="308">
        <v>0</v>
      </c>
      <c r="D140" s="308">
        <v>0</v>
      </c>
      <c r="E140" s="309" t="str">
        <f t="shared" si="8"/>
        <v/>
      </c>
      <c r="F140" s="305" t="str">
        <f t="shared" si="6"/>
        <v>否</v>
      </c>
      <c r="G140" s="289" t="str">
        <f t="shared" si="7"/>
        <v>项</v>
      </c>
    </row>
    <row r="141" ht="36" customHeight="1" spans="1:7">
      <c r="A141" s="306" t="s">
        <v>1521</v>
      </c>
      <c r="B141" s="307" t="s">
        <v>1522</v>
      </c>
      <c r="C141" s="308">
        <v>0</v>
      </c>
      <c r="D141" s="308">
        <v>0</v>
      </c>
      <c r="E141" s="309" t="str">
        <f t="shared" si="8"/>
        <v/>
      </c>
      <c r="F141" s="305" t="str">
        <f t="shared" si="6"/>
        <v>否</v>
      </c>
      <c r="G141" s="289" t="str">
        <f t="shared" si="7"/>
        <v>项</v>
      </c>
    </row>
    <row r="142" ht="36" customHeight="1" spans="1:7">
      <c r="A142" s="306" t="s">
        <v>1523</v>
      </c>
      <c r="B142" s="307" t="s">
        <v>1524</v>
      </c>
      <c r="C142" s="308">
        <v>0</v>
      </c>
      <c r="D142" s="308">
        <v>0</v>
      </c>
      <c r="E142" s="309" t="str">
        <f t="shared" si="8"/>
        <v/>
      </c>
      <c r="F142" s="305" t="str">
        <f t="shared" si="6"/>
        <v>否</v>
      </c>
      <c r="G142" s="289" t="str">
        <f t="shared" si="7"/>
        <v>项</v>
      </c>
    </row>
    <row r="143" ht="36" customHeight="1" spans="1:7">
      <c r="A143" s="306" t="s">
        <v>1525</v>
      </c>
      <c r="B143" s="307" t="s">
        <v>1526</v>
      </c>
      <c r="C143" s="308">
        <v>0</v>
      </c>
      <c r="D143" s="308">
        <v>0</v>
      </c>
      <c r="E143" s="309" t="str">
        <f t="shared" si="8"/>
        <v/>
      </c>
      <c r="F143" s="305" t="str">
        <f t="shared" si="6"/>
        <v>否</v>
      </c>
      <c r="G143" s="289" t="str">
        <f t="shared" si="7"/>
        <v>项</v>
      </c>
    </row>
    <row r="144" ht="36" customHeight="1" spans="1:7">
      <c r="A144" s="306" t="s">
        <v>1527</v>
      </c>
      <c r="B144" s="307" t="s">
        <v>1528</v>
      </c>
      <c r="C144" s="308">
        <v>0</v>
      </c>
      <c r="D144" s="308">
        <v>0</v>
      </c>
      <c r="E144" s="309" t="str">
        <f t="shared" si="8"/>
        <v/>
      </c>
      <c r="F144" s="305" t="str">
        <f t="shared" si="6"/>
        <v>否</v>
      </c>
      <c r="G144" s="289" t="str">
        <f t="shared" si="7"/>
        <v>项</v>
      </c>
    </row>
    <row r="145" ht="36" customHeight="1" spans="1:7">
      <c r="A145" s="306" t="s">
        <v>1529</v>
      </c>
      <c r="B145" s="307" t="s">
        <v>1530</v>
      </c>
      <c r="C145" s="308">
        <v>0</v>
      </c>
      <c r="D145" s="308">
        <v>0</v>
      </c>
      <c r="E145" s="309" t="str">
        <f t="shared" si="8"/>
        <v/>
      </c>
      <c r="F145" s="305" t="str">
        <f t="shared" si="6"/>
        <v>否</v>
      </c>
      <c r="G145" s="289" t="str">
        <f t="shared" si="7"/>
        <v>项</v>
      </c>
    </row>
    <row r="146" ht="36" customHeight="1" spans="1:7">
      <c r="A146" s="306" t="s">
        <v>1531</v>
      </c>
      <c r="B146" s="307" t="s">
        <v>1532</v>
      </c>
      <c r="C146" s="308">
        <v>0</v>
      </c>
      <c r="D146" s="308">
        <v>0</v>
      </c>
      <c r="E146" s="309" t="str">
        <f t="shared" si="8"/>
        <v/>
      </c>
      <c r="F146" s="305" t="str">
        <f t="shared" si="6"/>
        <v>否</v>
      </c>
      <c r="G146" s="289" t="str">
        <f t="shared" si="7"/>
        <v>项</v>
      </c>
    </row>
    <row r="147" ht="36" customHeight="1" spans="1:7">
      <c r="A147" s="301" t="s">
        <v>1533</v>
      </c>
      <c r="B147" s="313" t="s">
        <v>1534</v>
      </c>
      <c r="C147" s="314">
        <v>0</v>
      </c>
      <c r="D147" s="314">
        <v>0</v>
      </c>
      <c r="E147" s="304" t="str">
        <f t="shared" si="8"/>
        <v/>
      </c>
      <c r="F147" s="305" t="str">
        <f t="shared" si="6"/>
        <v>否</v>
      </c>
      <c r="G147" s="289" t="str">
        <f t="shared" si="7"/>
        <v>款</v>
      </c>
    </row>
    <row r="148" ht="36" customHeight="1" spans="1:7">
      <c r="A148" s="306" t="s">
        <v>1535</v>
      </c>
      <c r="B148" s="307" t="s">
        <v>1536</v>
      </c>
      <c r="C148" s="308">
        <v>0</v>
      </c>
      <c r="D148" s="308">
        <v>0</v>
      </c>
      <c r="E148" s="309" t="str">
        <f t="shared" si="8"/>
        <v/>
      </c>
      <c r="F148" s="305" t="str">
        <f t="shared" si="6"/>
        <v>否</v>
      </c>
      <c r="G148" s="289" t="str">
        <f t="shared" si="7"/>
        <v>项</v>
      </c>
    </row>
    <row r="149" ht="36" customHeight="1" spans="1:7">
      <c r="A149" s="306" t="s">
        <v>1537</v>
      </c>
      <c r="B149" s="307" t="s">
        <v>1538</v>
      </c>
      <c r="C149" s="308">
        <v>0</v>
      </c>
      <c r="D149" s="308">
        <v>0</v>
      </c>
      <c r="E149" s="309" t="str">
        <f t="shared" si="8"/>
        <v/>
      </c>
      <c r="F149" s="305" t="str">
        <f t="shared" si="6"/>
        <v>否</v>
      </c>
      <c r="G149" s="289" t="str">
        <f t="shared" si="7"/>
        <v>项</v>
      </c>
    </row>
    <row r="150" ht="36" customHeight="1" spans="1:7">
      <c r="A150" s="306" t="s">
        <v>1539</v>
      </c>
      <c r="B150" s="307" t="s">
        <v>1540</v>
      </c>
      <c r="C150" s="308">
        <v>0</v>
      </c>
      <c r="D150" s="308">
        <v>0</v>
      </c>
      <c r="E150" s="309" t="str">
        <f t="shared" si="8"/>
        <v/>
      </c>
      <c r="F150" s="305" t="str">
        <f t="shared" si="6"/>
        <v>否</v>
      </c>
      <c r="G150" s="289" t="str">
        <f t="shared" si="7"/>
        <v>项</v>
      </c>
    </row>
    <row r="151" ht="36" customHeight="1" spans="1:7">
      <c r="A151" s="306" t="s">
        <v>1541</v>
      </c>
      <c r="B151" s="307" t="s">
        <v>1542</v>
      </c>
      <c r="C151" s="308">
        <v>0</v>
      </c>
      <c r="D151" s="308">
        <v>0</v>
      </c>
      <c r="E151" s="309" t="str">
        <f t="shared" si="8"/>
        <v/>
      </c>
      <c r="F151" s="305" t="str">
        <f t="shared" si="6"/>
        <v>否</v>
      </c>
      <c r="G151" s="289" t="str">
        <f t="shared" si="7"/>
        <v>项</v>
      </c>
    </row>
    <row r="152" ht="36" customHeight="1" spans="1:7">
      <c r="A152" s="306" t="s">
        <v>1543</v>
      </c>
      <c r="B152" s="307" t="s">
        <v>1544</v>
      </c>
      <c r="C152" s="308">
        <v>0</v>
      </c>
      <c r="D152" s="308">
        <v>0</v>
      </c>
      <c r="E152" s="309" t="str">
        <f t="shared" si="8"/>
        <v/>
      </c>
      <c r="F152" s="305" t="str">
        <f t="shared" si="6"/>
        <v>否</v>
      </c>
      <c r="G152" s="289" t="str">
        <f t="shared" si="7"/>
        <v>项</v>
      </c>
    </row>
    <row r="153" ht="36" customHeight="1" spans="1:7">
      <c r="A153" s="306" t="s">
        <v>1545</v>
      </c>
      <c r="B153" s="307" t="s">
        <v>1546</v>
      </c>
      <c r="C153" s="308">
        <v>0</v>
      </c>
      <c r="D153" s="308">
        <v>0</v>
      </c>
      <c r="E153" s="309" t="str">
        <f t="shared" si="8"/>
        <v/>
      </c>
      <c r="F153" s="305" t="str">
        <f t="shared" si="6"/>
        <v>否</v>
      </c>
      <c r="G153" s="289" t="str">
        <f t="shared" si="7"/>
        <v>项</v>
      </c>
    </row>
    <row r="154" ht="36" customHeight="1" spans="1:7">
      <c r="A154" s="301" t="s">
        <v>1547</v>
      </c>
      <c r="B154" s="302" t="s">
        <v>1548</v>
      </c>
      <c r="C154" s="303">
        <v>0</v>
      </c>
      <c r="D154" s="303">
        <v>0</v>
      </c>
      <c r="E154" s="315"/>
      <c r="F154" s="305" t="str">
        <f t="shared" si="6"/>
        <v>否</v>
      </c>
      <c r="G154" s="289" t="str">
        <f t="shared" si="7"/>
        <v>款</v>
      </c>
    </row>
    <row r="155" ht="36" customHeight="1" spans="1:7">
      <c r="A155" s="306" t="s">
        <v>1549</v>
      </c>
      <c r="B155" s="310" t="s">
        <v>1550</v>
      </c>
      <c r="C155" s="311">
        <v>0</v>
      </c>
      <c r="D155" s="311">
        <v>0</v>
      </c>
      <c r="E155" s="312"/>
      <c r="F155" s="305" t="str">
        <f t="shared" si="6"/>
        <v>否</v>
      </c>
      <c r="G155" s="289" t="str">
        <f t="shared" si="7"/>
        <v>项</v>
      </c>
    </row>
    <row r="156" ht="36" customHeight="1" spans="1:7">
      <c r="A156" s="306" t="s">
        <v>1551</v>
      </c>
      <c r="B156" s="307" t="s">
        <v>1552</v>
      </c>
      <c r="C156" s="308">
        <v>0</v>
      </c>
      <c r="D156" s="308">
        <v>0</v>
      </c>
      <c r="E156" s="309" t="str">
        <f t="shared" si="8"/>
        <v/>
      </c>
      <c r="F156" s="305" t="str">
        <f t="shared" si="6"/>
        <v>否</v>
      </c>
      <c r="G156" s="289" t="str">
        <f t="shared" si="7"/>
        <v>项</v>
      </c>
    </row>
    <row r="157" ht="36" customHeight="1" spans="1:7">
      <c r="A157" s="306" t="s">
        <v>1553</v>
      </c>
      <c r="B157" s="310" t="s">
        <v>1554</v>
      </c>
      <c r="C157" s="311">
        <v>0</v>
      </c>
      <c r="D157" s="311">
        <v>0</v>
      </c>
      <c r="E157" s="312"/>
      <c r="F157" s="305" t="str">
        <f t="shared" si="6"/>
        <v>否</v>
      </c>
      <c r="G157" s="289" t="str">
        <f t="shared" si="7"/>
        <v>项</v>
      </c>
    </row>
    <row r="158" ht="36" customHeight="1" spans="1:7">
      <c r="A158" s="306" t="s">
        <v>1555</v>
      </c>
      <c r="B158" s="310" t="s">
        <v>1556</v>
      </c>
      <c r="C158" s="311">
        <v>0</v>
      </c>
      <c r="D158" s="311">
        <v>0</v>
      </c>
      <c r="E158" s="312"/>
      <c r="F158" s="305" t="str">
        <f t="shared" si="6"/>
        <v>否</v>
      </c>
      <c r="G158" s="289" t="str">
        <f t="shared" si="7"/>
        <v>项</v>
      </c>
    </row>
    <row r="159" ht="36" customHeight="1" spans="1:7">
      <c r="A159" s="306" t="s">
        <v>1557</v>
      </c>
      <c r="B159" s="307" t="s">
        <v>1558</v>
      </c>
      <c r="C159" s="308">
        <v>0</v>
      </c>
      <c r="D159" s="308">
        <v>0</v>
      </c>
      <c r="E159" s="309" t="str">
        <f t="shared" si="8"/>
        <v/>
      </c>
      <c r="F159" s="305" t="str">
        <f t="shared" si="6"/>
        <v>否</v>
      </c>
      <c r="G159" s="289" t="str">
        <f t="shared" si="7"/>
        <v>项</v>
      </c>
    </row>
    <row r="160" ht="36" customHeight="1" spans="1:7">
      <c r="A160" s="306" t="s">
        <v>1559</v>
      </c>
      <c r="B160" s="307" t="s">
        <v>1560</v>
      </c>
      <c r="C160" s="308">
        <v>0</v>
      </c>
      <c r="D160" s="308">
        <v>0</v>
      </c>
      <c r="E160" s="309" t="str">
        <f t="shared" si="8"/>
        <v/>
      </c>
      <c r="F160" s="305" t="str">
        <f t="shared" si="6"/>
        <v>否</v>
      </c>
      <c r="G160" s="289" t="str">
        <f t="shared" si="7"/>
        <v>项</v>
      </c>
    </row>
    <row r="161" ht="36" customHeight="1" spans="1:7">
      <c r="A161" s="306" t="s">
        <v>1561</v>
      </c>
      <c r="B161" s="307" t="s">
        <v>1562</v>
      </c>
      <c r="C161" s="308">
        <v>0</v>
      </c>
      <c r="D161" s="308">
        <v>0</v>
      </c>
      <c r="E161" s="309" t="str">
        <f t="shared" si="8"/>
        <v/>
      </c>
      <c r="F161" s="305" t="str">
        <f t="shared" si="6"/>
        <v>否</v>
      </c>
      <c r="G161" s="289" t="str">
        <f t="shared" si="7"/>
        <v>项</v>
      </c>
    </row>
    <row r="162" ht="36" customHeight="1" spans="1:7">
      <c r="A162" s="306" t="s">
        <v>1563</v>
      </c>
      <c r="B162" s="307" t="s">
        <v>1564</v>
      </c>
      <c r="C162" s="308">
        <v>0</v>
      </c>
      <c r="D162" s="308">
        <v>0</v>
      </c>
      <c r="E162" s="309" t="str">
        <f t="shared" si="8"/>
        <v/>
      </c>
      <c r="F162" s="305" t="str">
        <f t="shared" si="6"/>
        <v>否</v>
      </c>
      <c r="G162" s="289" t="str">
        <f t="shared" si="7"/>
        <v>项</v>
      </c>
    </row>
    <row r="163" ht="36" customHeight="1" spans="1:7">
      <c r="A163" s="301" t="s">
        <v>1565</v>
      </c>
      <c r="B163" s="313" t="s">
        <v>1566</v>
      </c>
      <c r="C163" s="314">
        <v>0</v>
      </c>
      <c r="D163" s="314">
        <v>0</v>
      </c>
      <c r="E163" s="304" t="str">
        <f t="shared" si="8"/>
        <v/>
      </c>
      <c r="F163" s="305" t="str">
        <f t="shared" si="6"/>
        <v>否</v>
      </c>
      <c r="G163" s="289" t="str">
        <f t="shared" si="7"/>
        <v>款</v>
      </c>
    </row>
    <row r="164" ht="36" customHeight="1" spans="1:7">
      <c r="A164" s="306" t="s">
        <v>1567</v>
      </c>
      <c r="B164" s="307" t="s">
        <v>1489</v>
      </c>
      <c r="C164" s="308">
        <v>0</v>
      </c>
      <c r="D164" s="308">
        <v>0</v>
      </c>
      <c r="E164" s="309" t="str">
        <f t="shared" si="8"/>
        <v/>
      </c>
      <c r="F164" s="305" t="str">
        <f t="shared" si="6"/>
        <v>否</v>
      </c>
      <c r="G164" s="289" t="str">
        <f t="shared" si="7"/>
        <v>项</v>
      </c>
    </row>
    <row r="165" ht="36" customHeight="1" spans="1:7">
      <c r="A165" s="306" t="s">
        <v>1568</v>
      </c>
      <c r="B165" s="307" t="s">
        <v>1569</v>
      </c>
      <c r="C165" s="308">
        <v>0</v>
      </c>
      <c r="D165" s="308">
        <v>0</v>
      </c>
      <c r="E165" s="309" t="str">
        <f t="shared" si="8"/>
        <v/>
      </c>
      <c r="F165" s="305" t="str">
        <f t="shared" si="6"/>
        <v>否</v>
      </c>
      <c r="G165" s="289" t="str">
        <f t="shared" si="7"/>
        <v>项</v>
      </c>
    </row>
    <row r="166" ht="36" customHeight="1" spans="1:7">
      <c r="A166" s="301" t="s">
        <v>1570</v>
      </c>
      <c r="B166" s="313" t="s">
        <v>1571</v>
      </c>
      <c r="C166" s="314">
        <v>0</v>
      </c>
      <c r="D166" s="314">
        <v>0</v>
      </c>
      <c r="E166" s="304" t="str">
        <f t="shared" si="8"/>
        <v/>
      </c>
      <c r="F166" s="305" t="str">
        <f t="shared" si="6"/>
        <v>否</v>
      </c>
      <c r="G166" s="289" t="str">
        <f t="shared" si="7"/>
        <v>款</v>
      </c>
    </row>
    <row r="167" ht="36" customHeight="1" spans="1:7">
      <c r="A167" s="306" t="s">
        <v>1572</v>
      </c>
      <c r="B167" s="307" t="s">
        <v>1489</v>
      </c>
      <c r="C167" s="308">
        <v>0</v>
      </c>
      <c r="D167" s="308">
        <v>0</v>
      </c>
      <c r="E167" s="309" t="str">
        <f t="shared" si="8"/>
        <v/>
      </c>
      <c r="F167" s="305" t="str">
        <f t="shared" si="6"/>
        <v>否</v>
      </c>
      <c r="G167" s="289" t="str">
        <f t="shared" si="7"/>
        <v>项</v>
      </c>
    </row>
    <row r="168" ht="36" customHeight="1" spans="1:7">
      <c r="A168" s="306" t="s">
        <v>1573</v>
      </c>
      <c r="B168" s="307" t="s">
        <v>1574</v>
      </c>
      <c r="C168" s="308">
        <v>0</v>
      </c>
      <c r="D168" s="308">
        <v>0</v>
      </c>
      <c r="E168" s="309" t="str">
        <f t="shared" si="8"/>
        <v/>
      </c>
      <c r="F168" s="305" t="str">
        <f t="shared" si="6"/>
        <v>否</v>
      </c>
      <c r="G168" s="289" t="str">
        <f t="shared" si="7"/>
        <v>项</v>
      </c>
    </row>
    <row r="169" ht="36" customHeight="1" spans="1:7">
      <c r="A169" s="301" t="s">
        <v>1575</v>
      </c>
      <c r="B169" s="313" t="s">
        <v>1576</v>
      </c>
      <c r="C169" s="314">
        <v>0</v>
      </c>
      <c r="D169" s="314">
        <v>0</v>
      </c>
      <c r="E169" s="304" t="str">
        <f t="shared" si="8"/>
        <v/>
      </c>
      <c r="F169" s="305" t="str">
        <f t="shared" si="6"/>
        <v>否</v>
      </c>
      <c r="G169" s="289" t="str">
        <f t="shared" si="7"/>
        <v>款</v>
      </c>
    </row>
    <row r="170" ht="36" customHeight="1" spans="1:7">
      <c r="A170" s="301" t="s">
        <v>1577</v>
      </c>
      <c r="B170" s="313" t="s">
        <v>1578</v>
      </c>
      <c r="C170" s="314">
        <v>0</v>
      </c>
      <c r="D170" s="314">
        <v>0</v>
      </c>
      <c r="E170" s="304" t="str">
        <f t="shared" si="8"/>
        <v/>
      </c>
      <c r="F170" s="305" t="str">
        <f t="shared" si="6"/>
        <v>否</v>
      </c>
      <c r="G170" s="289" t="str">
        <f t="shared" si="7"/>
        <v>款</v>
      </c>
    </row>
    <row r="171" ht="36" customHeight="1" spans="1:7">
      <c r="A171" s="306" t="s">
        <v>1579</v>
      </c>
      <c r="B171" s="307" t="s">
        <v>1508</v>
      </c>
      <c r="C171" s="308">
        <v>0</v>
      </c>
      <c r="D171" s="308">
        <v>0</v>
      </c>
      <c r="E171" s="309" t="str">
        <f t="shared" si="8"/>
        <v/>
      </c>
      <c r="F171" s="305" t="str">
        <f t="shared" si="6"/>
        <v>否</v>
      </c>
      <c r="G171" s="289" t="str">
        <f t="shared" si="7"/>
        <v>项</v>
      </c>
    </row>
    <row r="172" ht="36" customHeight="1" spans="1:7">
      <c r="A172" s="306" t="s">
        <v>1580</v>
      </c>
      <c r="B172" s="307" t="s">
        <v>1512</v>
      </c>
      <c r="C172" s="308">
        <v>0</v>
      </c>
      <c r="D172" s="308">
        <v>0</v>
      </c>
      <c r="E172" s="309" t="str">
        <f t="shared" si="8"/>
        <v/>
      </c>
      <c r="F172" s="305" t="str">
        <f t="shared" si="6"/>
        <v>否</v>
      </c>
      <c r="G172" s="289" t="str">
        <f t="shared" si="7"/>
        <v>项</v>
      </c>
    </row>
    <row r="173" ht="36" customHeight="1" spans="1:7">
      <c r="A173" s="306" t="s">
        <v>1581</v>
      </c>
      <c r="B173" s="307" t="s">
        <v>1582</v>
      </c>
      <c r="C173" s="308">
        <v>0</v>
      </c>
      <c r="D173" s="308">
        <v>0</v>
      </c>
      <c r="E173" s="309" t="str">
        <f t="shared" si="8"/>
        <v/>
      </c>
      <c r="F173" s="305" t="str">
        <f t="shared" si="6"/>
        <v>否</v>
      </c>
      <c r="G173" s="289" t="str">
        <f t="shared" si="7"/>
        <v>项</v>
      </c>
    </row>
    <row r="174" ht="36" customHeight="1" spans="1:7">
      <c r="A174" s="301" t="s">
        <v>94</v>
      </c>
      <c r="B174" s="302" t="s">
        <v>1583</v>
      </c>
      <c r="C174" s="303">
        <f>C175</f>
        <v>0</v>
      </c>
      <c r="D174" s="303">
        <v>390</v>
      </c>
      <c r="E174" s="309" t="str">
        <f t="shared" si="8"/>
        <v/>
      </c>
      <c r="F174" s="305" t="str">
        <f t="shared" si="6"/>
        <v>是</v>
      </c>
      <c r="G174" s="289" t="str">
        <f t="shared" si="7"/>
        <v>类</v>
      </c>
    </row>
    <row r="175" ht="36" customHeight="1" spans="1:7">
      <c r="A175" s="301" t="s">
        <v>1584</v>
      </c>
      <c r="B175" s="302" t="s">
        <v>1585</v>
      </c>
      <c r="C175" s="303">
        <v>0</v>
      </c>
      <c r="D175" s="303">
        <v>390</v>
      </c>
      <c r="E175" s="315"/>
      <c r="F175" s="305" t="str">
        <f t="shared" si="6"/>
        <v>是</v>
      </c>
      <c r="G175" s="289" t="str">
        <f t="shared" si="7"/>
        <v>款</v>
      </c>
    </row>
    <row r="176" ht="36" customHeight="1" spans="1:7">
      <c r="A176" s="306" t="s">
        <v>1586</v>
      </c>
      <c r="B176" s="310" t="s">
        <v>1587</v>
      </c>
      <c r="C176" s="311">
        <v>0</v>
      </c>
      <c r="D176" s="311">
        <v>0</v>
      </c>
      <c r="E176" s="312"/>
      <c r="F176" s="305" t="str">
        <f t="shared" si="6"/>
        <v>否</v>
      </c>
      <c r="G176" s="289" t="str">
        <f t="shared" si="7"/>
        <v>项</v>
      </c>
    </row>
    <row r="177" ht="36" customHeight="1" spans="1:7">
      <c r="A177" s="306" t="s">
        <v>1588</v>
      </c>
      <c r="B177" s="307" t="s">
        <v>1589</v>
      </c>
      <c r="C177" s="308">
        <v>0</v>
      </c>
      <c r="D177" s="308">
        <v>390</v>
      </c>
      <c r="E177" s="309" t="str">
        <f t="shared" si="8"/>
        <v/>
      </c>
      <c r="F177" s="305" t="str">
        <f t="shared" si="6"/>
        <v>是</v>
      </c>
      <c r="G177" s="289" t="str">
        <f t="shared" si="7"/>
        <v>项</v>
      </c>
    </row>
    <row r="178" ht="36" customHeight="1" spans="1:7">
      <c r="A178" s="301" t="s">
        <v>116</v>
      </c>
      <c r="B178" s="302" t="s">
        <v>1590</v>
      </c>
      <c r="C178" s="303">
        <f>C179+C183+C192</f>
        <v>0</v>
      </c>
      <c r="D178" s="303">
        <f>D179+D183+D192</f>
        <v>20</v>
      </c>
      <c r="E178" s="304" t="str">
        <f t="shared" si="8"/>
        <v/>
      </c>
      <c r="F178" s="305" t="str">
        <f t="shared" si="6"/>
        <v>是</v>
      </c>
      <c r="G178" s="289" t="str">
        <f t="shared" si="7"/>
        <v>类</v>
      </c>
    </row>
    <row r="179" ht="36" customHeight="1" spans="1:7">
      <c r="A179" s="301" t="s">
        <v>1591</v>
      </c>
      <c r="B179" s="302" t="s">
        <v>1592</v>
      </c>
      <c r="C179" s="303"/>
      <c r="D179" s="303">
        <v>0</v>
      </c>
      <c r="E179" s="304" t="str">
        <f t="shared" si="8"/>
        <v/>
      </c>
      <c r="F179" s="305" t="str">
        <f t="shared" si="6"/>
        <v>否</v>
      </c>
      <c r="G179" s="289" t="str">
        <f t="shared" si="7"/>
        <v>款</v>
      </c>
    </row>
    <row r="180" ht="36" customHeight="1" spans="1:7">
      <c r="A180" s="306" t="s">
        <v>1593</v>
      </c>
      <c r="B180" s="310" t="s">
        <v>1594</v>
      </c>
      <c r="C180" s="311"/>
      <c r="D180" s="311">
        <v>0</v>
      </c>
      <c r="E180" s="309" t="str">
        <f t="shared" si="8"/>
        <v/>
      </c>
      <c r="F180" s="305" t="str">
        <f t="shared" si="6"/>
        <v>否</v>
      </c>
      <c r="G180" s="289" t="str">
        <f t="shared" si="7"/>
        <v>项</v>
      </c>
    </row>
    <row r="181" ht="36" customHeight="1" spans="1:7">
      <c r="A181" s="306" t="s">
        <v>1595</v>
      </c>
      <c r="B181" s="310" t="s">
        <v>1596</v>
      </c>
      <c r="C181" s="311">
        <v>0</v>
      </c>
      <c r="D181" s="311">
        <v>0</v>
      </c>
      <c r="E181" s="312"/>
      <c r="F181" s="305" t="str">
        <f t="shared" si="6"/>
        <v>否</v>
      </c>
      <c r="G181" s="289" t="str">
        <f t="shared" si="7"/>
        <v>项</v>
      </c>
    </row>
    <row r="182" ht="36" customHeight="1" spans="1:7">
      <c r="A182" s="306" t="s">
        <v>1597</v>
      </c>
      <c r="B182" s="307" t="s">
        <v>1598</v>
      </c>
      <c r="C182" s="308">
        <v>0</v>
      </c>
      <c r="D182" s="308">
        <v>0</v>
      </c>
      <c r="E182" s="309" t="str">
        <f t="shared" si="8"/>
        <v/>
      </c>
      <c r="F182" s="305" t="str">
        <f t="shared" si="6"/>
        <v>否</v>
      </c>
      <c r="G182" s="289" t="str">
        <f t="shared" si="7"/>
        <v>项</v>
      </c>
    </row>
    <row r="183" ht="36" customHeight="1" spans="1:7">
      <c r="A183" s="301" t="s">
        <v>1599</v>
      </c>
      <c r="B183" s="302" t="s">
        <v>1600</v>
      </c>
      <c r="C183" s="303"/>
      <c r="D183" s="303"/>
      <c r="E183" s="304" t="str">
        <f t="shared" si="8"/>
        <v/>
      </c>
      <c r="F183" s="305" t="str">
        <f t="shared" si="6"/>
        <v>否</v>
      </c>
      <c r="G183" s="289" t="str">
        <f t="shared" si="7"/>
        <v>款</v>
      </c>
    </row>
    <row r="184" ht="36" customHeight="1" spans="1:7">
      <c r="A184" s="306" t="s">
        <v>1601</v>
      </c>
      <c r="B184" s="307" t="s">
        <v>1602</v>
      </c>
      <c r="C184" s="308">
        <v>0</v>
      </c>
      <c r="D184" s="308">
        <v>0</v>
      </c>
      <c r="E184" s="309" t="str">
        <f t="shared" si="8"/>
        <v/>
      </c>
      <c r="F184" s="305" t="str">
        <f t="shared" si="6"/>
        <v>否</v>
      </c>
      <c r="G184" s="289" t="str">
        <f t="shared" si="7"/>
        <v>项</v>
      </c>
    </row>
    <row r="185" ht="36" customHeight="1" spans="1:7">
      <c r="A185" s="306" t="s">
        <v>1603</v>
      </c>
      <c r="B185" s="307" t="s">
        <v>1604</v>
      </c>
      <c r="C185" s="308">
        <v>0</v>
      </c>
      <c r="D185" s="308">
        <v>0</v>
      </c>
      <c r="E185" s="309" t="str">
        <f t="shared" si="8"/>
        <v/>
      </c>
      <c r="F185" s="305" t="str">
        <f t="shared" si="6"/>
        <v>否</v>
      </c>
      <c r="G185" s="289" t="str">
        <f t="shared" si="7"/>
        <v>项</v>
      </c>
    </row>
    <row r="186" ht="36" customHeight="1" spans="1:7">
      <c r="A186" s="306" t="s">
        <v>1605</v>
      </c>
      <c r="B186" s="310" t="s">
        <v>1606</v>
      </c>
      <c r="C186" s="311">
        <v>0</v>
      </c>
      <c r="D186" s="311"/>
      <c r="E186" s="309" t="str">
        <f t="shared" si="8"/>
        <v/>
      </c>
      <c r="F186" s="305" t="str">
        <f t="shared" si="6"/>
        <v>否</v>
      </c>
      <c r="G186" s="289" t="str">
        <f t="shared" si="7"/>
        <v>项</v>
      </c>
    </row>
    <row r="187" ht="36" customHeight="1" spans="1:7">
      <c r="A187" s="306" t="s">
        <v>1607</v>
      </c>
      <c r="B187" s="310" t="s">
        <v>1608</v>
      </c>
      <c r="C187" s="311">
        <v>0</v>
      </c>
      <c r="D187" s="311">
        <v>0</v>
      </c>
      <c r="E187" s="312"/>
      <c r="F187" s="305" t="str">
        <f t="shared" si="6"/>
        <v>否</v>
      </c>
      <c r="G187" s="289" t="str">
        <f t="shared" si="7"/>
        <v>项</v>
      </c>
    </row>
    <row r="188" ht="36" customHeight="1" spans="1:7">
      <c r="A188" s="306" t="s">
        <v>1609</v>
      </c>
      <c r="B188" s="307" t="s">
        <v>1610</v>
      </c>
      <c r="C188" s="308">
        <v>0</v>
      </c>
      <c r="D188" s="308">
        <v>0</v>
      </c>
      <c r="E188" s="309" t="str">
        <f t="shared" si="8"/>
        <v/>
      </c>
      <c r="F188" s="305" t="str">
        <f t="shared" si="6"/>
        <v>否</v>
      </c>
      <c r="G188" s="289" t="str">
        <f t="shared" si="7"/>
        <v>项</v>
      </c>
    </row>
    <row r="189" ht="36" customHeight="1" spans="1:7">
      <c r="A189" s="306" t="s">
        <v>1611</v>
      </c>
      <c r="B189" s="307" t="s">
        <v>1612</v>
      </c>
      <c r="C189" s="308">
        <v>0</v>
      </c>
      <c r="D189" s="308">
        <v>0</v>
      </c>
      <c r="E189" s="309" t="str">
        <f t="shared" si="8"/>
        <v/>
      </c>
      <c r="F189" s="305" t="str">
        <f t="shared" si="6"/>
        <v>否</v>
      </c>
      <c r="G189" s="289" t="str">
        <f t="shared" si="7"/>
        <v>项</v>
      </c>
    </row>
    <row r="190" ht="36" customHeight="1" spans="1:7">
      <c r="A190" s="306" t="s">
        <v>1613</v>
      </c>
      <c r="B190" s="310" t="s">
        <v>1614</v>
      </c>
      <c r="C190" s="311"/>
      <c r="D190" s="311"/>
      <c r="E190" s="309" t="str">
        <f t="shared" si="8"/>
        <v/>
      </c>
      <c r="F190" s="305" t="str">
        <f t="shared" si="6"/>
        <v>否</v>
      </c>
      <c r="G190" s="289" t="str">
        <f t="shared" si="7"/>
        <v>项</v>
      </c>
    </row>
    <row r="191" ht="36" customHeight="1" spans="1:7">
      <c r="A191" s="306" t="s">
        <v>1615</v>
      </c>
      <c r="B191" s="307" t="s">
        <v>1616</v>
      </c>
      <c r="C191" s="308">
        <v>0</v>
      </c>
      <c r="D191" s="308">
        <v>0</v>
      </c>
      <c r="E191" s="309" t="str">
        <f t="shared" si="8"/>
        <v/>
      </c>
      <c r="F191" s="305" t="str">
        <f t="shared" si="6"/>
        <v>否</v>
      </c>
      <c r="G191" s="289" t="str">
        <f t="shared" si="7"/>
        <v>项</v>
      </c>
    </row>
    <row r="192" ht="35" customHeight="1" spans="1:7">
      <c r="A192" s="301" t="s">
        <v>1617</v>
      </c>
      <c r="B192" s="302" t="s">
        <v>1618</v>
      </c>
      <c r="C192" s="303"/>
      <c r="D192" s="303">
        <v>20</v>
      </c>
      <c r="E192" s="304" t="str">
        <f t="shared" si="8"/>
        <v/>
      </c>
      <c r="F192" s="305" t="str">
        <f t="shared" si="6"/>
        <v>是</v>
      </c>
      <c r="G192" s="289" t="str">
        <f t="shared" si="7"/>
        <v>款</v>
      </c>
    </row>
    <row r="193" ht="36" customHeight="1" spans="1:7">
      <c r="A193" s="317">
        <v>2296001</v>
      </c>
      <c r="B193" s="307" t="s">
        <v>1619</v>
      </c>
      <c r="C193" s="308">
        <v>0</v>
      </c>
      <c r="D193" s="308">
        <v>0</v>
      </c>
      <c r="E193" s="309" t="str">
        <f t="shared" si="8"/>
        <v/>
      </c>
      <c r="F193" s="305" t="str">
        <f t="shared" si="6"/>
        <v>否</v>
      </c>
      <c r="G193" s="289" t="str">
        <f t="shared" si="7"/>
        <v>项</v>
      </c>
    </row>
    <row r="194" ht="36" customHeight="1" spans="1:7">
      <c r="A194" s="306" t="s">
        <v>1620</v>
      </c>
      <c r="B194" s="310" t="s">
        <v>1621</v>
      </c>
      <c r="C194" s="311"/>
      <c r="D194" s="311">
        <v>10</v>
      </c>
      <c r="E194" s="309" t="str">
        <f t="shared" si="8"/>
        <v/>
      </c>
      <c r="F194" s="305" t="str">
        <f t="shared" si="6"/>
        <v>是</v>
      </c>
      <c r="G194" s="289" t="str">
        <f t="shared" si="7"/>
        <v>项</v>
      </c>
    </row>
    <row r="195" ht="36" customHeight="1" spans="1:7">
      <c r="A195" s="306" t="s">
        <v>1622</v>
      </c>
      <c r="B195" s="310" t="s">
        <v>1623</v>
      </c>
      <c r="C195" s="311"/>
      <c r="D195" s="311">
        <v>10</v>
      </c>
      <c r="E195" s="309" t="str">
        <f t="shared" si="8"/>
        <v/>
      </c>
      <c r="F195" s="305" t="str">
        <f t="shared" si="6"/>
        <v>是</v>
      </c>
      <c r="G195" s="289" t="str">
        <f t="shared" si="7"/>
        <v>项</v>
      </c>
    </row>
    <row r="196" ht="36" customHeight="1" spans="1:7">
      <c r="A196" s="306" t="s">
        <v>1624</v>
      </c>
      <c r="B196" s="307" t="s">
        <v>1625</v>
      </c>
      <c r="C196" s="308">
        <v>0</v>
      </c>
      <c r="D196" s="308">
        <v>0</v>
      </c>
      <c r="E196" s="309" t="str">
        <f t="shared" si="8"/>
        <v/>
      </c>
      <c r="F196" s="305" t="str">
        <f t="shared" ref="F196:F259" si="9">IF(LEN(A196)=3,"是",IF(B196&lt;&gt;"",IF(SUM(C196:D196)&lt;&gt;0,"是","否"),"是"))</f>
        <v>否</v>
      </c>
      <c r="G196" s="289" t="str">
        <f t="shared" ref="G196:G259" si="10">IF(LEN(A196)=3,"类",IF(LEN(A196)=5,"款","项"))</f>
        <v>项</v>
      </c>
    </row>
    <row r="197" ht="36" customHeight="1" spans="1:7">
      <c r="A197" s="306" t="s">
        <v>1626</v>
      </c>
      <c r="B197" s="307" t="s">
        <v>1627</v>
      </c>
      <c r="C197" s="308">
        <v>0</v>
      </c>
      <c r="D197" s="308">
        <v>0</v>
      </c>
      <c r="E197" s="309" t="str">
        <f t="shared" si="8"/>
        <v/>
      </c>
      <c r="F197" s="305" t="str">
        <f t="shared" si="9"/>
        <v>否</v>
      </c>
      <c r="G197" s="289" t="str">
        <f t="shared" si="10"/>
        <v>项</v>
      </c>
    </row>
    <row r="198" ht="36" customHeight="1" spans="1:7">
      <c r="A198" s="306" t="s">
        <v>1628</v>
      </c>
      <c r="B198" s="310" t="s">
        <v>1629</v>
      </c>
      <c r="C198" s="311"/>
      <c r="D198" s="311"/>
      <c r="E198" s="309" t="str">
        <f t="shared" si="8"/>
        <v/>
      </c>
      <c r="F198" s="305" t="str">
        <f t="shared" si="9"/>
        <v>否</v>
      </c>
      <c r="G198" s="289" t="str">
        <f t="shared" si="10"/>
        <v>项</v>
      </c>
    </row>
    <row r="199" ht="36" customHeight="1" spans="1:7">
      <c r="A199" s="306" t="s">
        <v>1630</v>
      </c>
      <c r="B199" s="307" t="s">
        <v>1631</v>
      </c>
      <c r="C199" s="308">
        <v>0</v>
      </c>
      <c r="D199" s="308">
        <v>0</v>
      </c>
      <c r="E199" s="309" t="str">
        <f t="shared" si="8"/>
        <v/>
      </c>
      <c r="F199" s="305" t="str">
        <f t="shared" si="9"/>
        <v>否</v>
      </c>
      <c r="G199" s="289" t="str">
        <f t="shared" si="10"/>
        <v>项</v>
      </c>
    </row>
    <row r="200" ht="36" customHeight="1" spans="1:7">
      <c r="A200" s="306" t="s">
        <v>1632</v>
      </c>
      <c r="B200" s="307" t="s">
        <v>1633</v>
      </c>
      <c r="C200" s="308">
        <v>0</v>
      </c>
      <c r="D200" s="308">
        <v>0</v>
      </c>
      <c r="E200" s="309" t="str">
        <f t="shared" si="8"/>
        <v/>
      </c>
      <c r="F200" s="305" t="str">
        <f t="shared" si="9"/>
        <v>否</v>
      </c>
      <c r="G200" s="289" t="str">
        <f t="shared" si="10"/>
        <v>项</v>
      </c>
    </row>
    <row r="201" ht="36" customHeight="1" spans="1:7">
      <c r="A201" s="306" t="s">
        <v>1634</v>
      </c>
      <c r="B201" s="307" t="s">
        <v>1635</v>
      </c>
      <c r="C201" s="308">
        <v>0</v>
      </c>
      <c r="D201" s="308">
        <v>0</v>
      </c>
      <c r="E201" s="309" t="str">
        <f t="shared" si="8"/>
        <v/>
      </c>
      <c r="F201" s="305" t="str">
        <f t="shared" si="9"/>
        <v>否</v>
      </c>
      <c r="G201" s="289" t="str">
        <f t="shared" si="10"/>
        <v>项</v>
      </c>
    </row>
    <row r="202" ht="31" customHeight="1" spans="1:7">
      <c r="A202" s="306" t="s">
        <v>1636</v>
      </c>
      <c r="B202" s="307" t="s">
        <v>1771</v>
      </c>
      <c r="C202" s="308">
        <v>0</v>
      </c>
      <c r="D202" s="308">
        <v>0</v>
      </c>
      <c r="E202" s="309" t="str">
        <f t="shared" si="8"/>
        <v/>
      </c>
      <c r="F202" s="305" t="str">
        <f t="shared" si="9"/>
        <v>否</v>
      </c>
      <c r="G202" s="289" t="str">
        <f t="shared" si="10"/>
        <v>项</v>
      </c>
    </row>
    <row r="203" ht="26" customHeight="1" spans="1:7">
      <c r="A203" s="306" t="s">
        <v>1638</v>
      </c>
      <c r="B203" s="310" t="s">
        <v>1639</v>
      </c>
      <c r="C203" s="311">
        <v>0</v>
      </c>
      <c r="D203" s="311">
        <v>0</v>
      </c>
      <c r="E203" s="312"/>
      <c r="F203" s="305" t="str">
        <f t="shared" si="9"/>
        <v>否</v>
      </c>
      <c r="G203" s="289" t="str">
        <f t="shared" si="10"/>
        <v>项</v>
      </c>
    </row>
    <row r="204" ht="36" customHeight="1" spans="1:7">
      <c r="A204" s="301" t="s">
        <v>112</v>
      </c>
      <c r="B204" s="302" t="s">
        <v>1640</v>
      </c>
      <c r="C204" s="303">
        <f>SUM(C205:C220)</f>
        <v>6431</v>
      </c>
      <c r="D204" s="303">
        <f>SUM(D205:D220)</f>
        <v>7972</v>
      </c>
      <c r="E204" s="304">
        <f t="shared" ref="E204:E237" si="11">IF(C204&gt;0,D204/C204-1,IF(C204&lt;0,-(D204/C204-1),""))</f>
        <v>0.24</v>
      </c>
      <c r="F204" s="305" t="str">
        <f t="shared" si="9"/>
        <v>是</v>
      </c>
      <c r="G204" s="289" t="str">
        <f t="shared" si="10"/>
        <v>类</v>
      </c>
    </row>
    <row r="205" ht="36" customHeight="1" spans="1:7">
      <c r="A205" s="306" t="s">
        <v>1641</v>
      </c>
      <c r="B205" s="307" t="s">
        <v>1642</v>
      </c>
      <c r="C205" s="308">
        <v>0</v>
      </c>
      <c r="D205" s="308">
        <v>0</v>
      </c>
      <c r="E205" s="309" t="str">
        <f t="shared" si="11"/>
        <v/>
      </c>
      <c r="F205" s="305" t="str">
        <f t="shared" si="9"/>
        <v>否</v>
      </c>
      <c r="G205" s="289" t="str">
        <f t="shared" si="10"/>
        <v>项</v>
      </c>
    </row>
    <row r="206" ht="36" customHeight="1" spans="1:7">
      <c r="A206" s="306" t="s">
        <v>1643</v>
      </c>
      <c r="B206" s="307" t="s">
        <v>1644</v>
      </c>
      <c r="C206" s="308">
        <v>0</v>
      </c>
      <c r="D206" s="308">
        <v>0</v>
      </c>
      <c r="E206" s="309" t="str">
        <f t="shared" si="11"/>
        <v/>
      </c>
      <c r="F206" s="305" t="str">
        <f t="shared" si="9"/>
        <v>否</v>
      </c>
      <c r="G206" s="289" t="str">
        <f t="shared" si="10"/>
        <v>项</v>
      </c>
    </row>
    <row r="207" ht="36" customHeight="1" spans="1:7">
      <c r="A207" s="306" t="s">
        <v>1645</v>
      </c>
      <c r="B207" s="307" t="s">
        <v>1646</v>
      </c>
      <c r="C207" s="308">
        <v>0</v>
      </c>
      <c r="D207" s="308">
        <v>0</v>
      </c>
      <c r="E207" s="309" t="str">
        <f t="shared" si="11"/>
        <v/>
      </c>
      <c r="F207" s="305" t="str">
        <f t="shared" si="9"/>
        <v>否</v>
      </c>
      <c r="G207" s="289" t="str">
        <f t="shared" si="10"/>
        <v>项</v>
      </c>
    </row>
    <row r="208" ht="36" customHeight="1" spans="1:7">
      <c r="A208" s="306" t="s">
        <v>1647</v>
      </c>
      <c r="B208" s="307" t="s">
        <v>1648</v>
      </c>
      <c r="C208" s="308">
        <v>146</v>
      </c>
      <c r="D208" s="308">
        <v>144</v>
      </c>
      <c r="E208" s="309">
        <f t="shared" si="11"/>
        <v>-0.014</v>
      </c>
      <c r="F208" s="305" t="str">
        <f t="shared" si="9"/>
        <v>是</v>
      </c>
      <c r="G208" s="289" t="str">
        <f t="shared" si="10"/>
        <v>项</v>
      </c>
    </row>
    <row r="209" ht="36" customHeight="1" spans="1:7">
      <c r="A209" s="306" t="s">
        <v>1649</v>
      </c>
      <c r="B209" s="307" t="s">
        <v>1650</v>
      </c>
      <c r="C209" s="308">
        <v>0</v>
      </c>
      <c r="D209" s="308">
        <v>0</v>
      </c>
      <c r="E209" s="309" t="str">
        <f t="shared" si="11"/>
        <v/>
      </c>
      <c r="F209" s="305" t="str">
        <f t="shared" si="9"/>
        <v>否</v>
      </c>
      <c r="G209" s="289" t="str">
        <f t="shared" si="10"/>
        <v>项</v>
      </c>
    </row>
    <row r="210" ht="36" customHeight="1" spans="1:7">
      <c r="A210" s="306" t="s">
        <v>1651</v>
      </c>
      <c r="B210" s="307" t="s">
        <v>1652</v>
      </c>
      <c r="C210" s="308">
        <v>0</v>
      </c>
      <c r="D210" s="308">
        <v>0</v>
      </c>
      <c r="E210" s="309" t="str">
        <f t="shared" si="11"/>
        <v/>
      </c>
      <c r="F210" s="305" t="str">
        <f t="shared" si="9"/>
        <v>否</v>
      </c>
      <c r="G210" s="289" t="str">
        <f t="shared" si="10"/>
        <v>项</v>
      </c>
    </row>
    <row r="211" ht="36" customHeight="1" spans="1:7">
      <c r="A211" s="306" t="s">
        <v>1653</v>
      </c>
      <c r="B211" s="307" t="s">
        <v>1654</v>
      </c>
      <c r="C211" s="308">
        <v>0</v>
      </c>
      <c r="D211" s="308">
        <v>0</v>
      </c>
      <c r="E211" s="309" t="str">
        <f t="shared" si="11"/>
        <v/>
      </c>
      <c r="F211" s="305" t="str">
        <f t="shared" si="9"/>
        <v>否</v>
      </c>
      <c r="G211" s="289" t="str">
        <f t="shared" si="10"/>
        <v>项</v>
      </c>
    </row>
    <row r="212" ht="36" customHeight="1" spans="1:7">
      <c r="A212" s="306" t="s">
        <v>1655</v>
      </c>
      <c r="B212" s="307" t="s">
        <v>1656</v>
      </c>
      <c r="C212" s="308">
        <v>0</v>
      </c>
      <c r="D212" s="308">
        <v>0</v>
      </c>
      <c r="E212" s="309" t="str">
        <f t="shared" si="11"/>
        <v/>
      </c>
      <c r="F212" s="305" t="str">
        <f t="shared" si="9"/>
        <v>否</v>
      </c>
      <c r="G212" s="289" t="str">
        <f t="shared" si="10"/>
        <v>项</v>
      </c>
    </row>
    <row r="213" ht="36" customHeight="1" spans="1:7">
      <c r="A213" s="306" t="s">
        <v>1657</v>
      </c>
      <c r="B213" s="307" t="s">
        <v>1658</v>
      </c>
      <c r="C213" s="308">
        <v>0</v>
      </c>
      <c r="D213" s="308">
        <v>0</v>
      </c>
      <c r="E213" s="309" t="str">
        <f t="shared" si="11"/>
        <v/>
      </c>
      <c r="F213" s="305" t="str">
        <f t="shared" si="9"/>
        <v>否</v>
      </c>
      <c r="G213" s="289" t="str">
        <f t="shared" si="10"/>
        <v>项</v>
      </c>
    </row>
    <row r="214" ht="36" customHeight="1" spans="1:7">
      <c r="A214" s="306" t="s">
        <v>1659</v>
      </c>
      <c r="B214" s="307" t="s">
        <v>1660</v>
      </c>
      <c r="C214" s="308">
        <v>0</v>
      </c>
      <c r="D214" s="308">
        <v>0</v>
      </c>
      <c r="E214" s="309" t="str">
        <f t="shared" si="11"/>
        <v/>
      </c>
      <c r="F214" s="305" t="str">
        <f t="shared" si="9"/>
        <v>否</v>
      </c>
      <c r="G214" s="289" t="str">
        <f t="shared" si="10"/>
        <v>项</v>
      </c>
    </row>
    <row r="215" ht="36" customHeight="1" spans="1:7">
      <c r="A215" s="306" t="s">
        <v>1661</v>
      </c>
      <c r="B215" s="307" t="s">
        <v>1662</v>
      </c>
      <c r="C215" s="308">
        <v>0</v>
      </c>
      <c r="D215" s="308">
        <v>0</v>
      </c>
      <c r="E215" s="309" t="str">
        <f t="shared" si="11"/>
        <v/>
      </c>
      <c r="F215" s="305" t="str">
        <f t="shared" si="9"/>
        <v>否</v>
      </c>
      <c r="G215" s="289" t="str">
        <f t="shared" si="10"/>
        <v>项</v>
      </c>
    </row>
    <row r="216" ht="36" customHeight="1" spans="1:7">
      <c r="A216" s="306" t="s">
        <v>1663</v>
      </c>
      <c r="B216" s="307" t="s">
        <v>1664</v>
      </c>
      <c r="C216" s="308"/>
      <c r="D216" s="308"/>
      <c r="E216" s="309" t="str">
        <f t="shared" si="11"/>
        <v/>
      </c>
      <c r="F216" s="305" t="str">
        <f t="shared" si="9"/>
        <v>否</v>
      </c>
      <c r="G216" s="289" t="str">
        <f t="shared" si="10"/>
        <v>项</v>
      </c>
    </row>
    <row r="217" ht="36" customHeight="1" spans="1:7">
      <c r="A217" s="306" t="s">
        <v>1665</v>
      </c>
      <c r="B217" s="307" t="s">
        <v>1666</v>
      </c>
      <c r="C217" s="308">
        <v>4213</v>
      </c>
      <c r="D217" s="308">
        <v>5949</v>
      </c>
      <c r="E217" s="309">
        <f t="shared" si="11"/>
        <v>0.412</v>
      </c>
      <c r="F217" s="305" t="str">
        <f t="shared" si="9"/>
        <v>是</v>
      </c>
      <c r="G217" s="289" t="str">
        <f t="shared" si="10"/>
        <v>项</v>
      </c>
    </row>
    <row r="218" ht="36" customHeight="1" spans="1:7">
      <c r="A218" s="306" t="s">
        <v>1667</v>
      </c>
      <c r="B218" s="307" t="s">
        <v>1668</v>
      </c>
      <c r="C218" s="308">
        <v>1054</v>
      </c>
      <c r="D218" s="308">
        <v>613</v>
      </c>
      <c r="E218" s="309">
        <f t="shared" si="11"/>
        <v>-0.418</v>
      </c>
      <c r="F218" s="305" t="str">
        <f t="shared" si="9"/>
        <v>是</v>
      </c>
      <c r="G218" s="289" t="str">
        <f t="shared" si="10"/>
        <v>项</v>
      </c>
    </row>
    <row r="219" ht="36" customHeight="1" spans="1:7">
      <c r="A219" s="306" t="s">
        <v>1669</v>
      </c>
      <c r="B219" s="310" t="s">
        <v>1670</v>
      </c>
      <c r="C219" s="311">
        <v>1018</v>
      </c>
      <c r="D219" s="311">
        <v>1266</v>
      </c>
      <c r="E219" s="309">
        <f t="shared" si="11"/>
        <v>0.244</v>
      </c>
      <c r="F219" s="305" t="str">
        <f t="shared" si="9"/>
        <v>是</v>
      </c>
      <c r="G219" s="289" t="str">
        <f t="shared" si="10"/>
        <v>项</v>
      </c>
    </row>
    <row r="220" ht="36" customHeight="1" spans="1:7">
      <c r="A220" s="306" t="s">
        <v>1671</v>
      </c>
      <c r="B220" s="310" t="s">
        <v>1672</v>
      </c>
      <c r="C220" s="311">
        <v>0</v>
      </c>
      <c r="D220" s="311">
        <v>0</v>
      </c>
      <c r="E220" s="309" t="str">
        <f t="shared" si="11"/>
        <v/>
      </c>
      <c r="F220" s="305" t="str">
        <f t="shared" si="9"/>
        <v>否</v>
      </c>
      <c r="G220" s="289" t="str">
        <f t="shared" si="10"/>
        <v>项</v>
      </c>
    </row>
    <row r="221" ht="36" customHeight="1" spans="1:7">
      <c r="A221" s="301" t="s">
        <v>114</v>
      </c>
      <c r="B221" s="302" t="s">
        <v>1673</v>
      </c>
      <c r="C221" s="303">
        <v>29</v>
      </c>
      <c r="D221" s="303">
        <f>D222</f>
        <v>0</v>
      </c>
      <c r="E221" s="304">
        <f t="shared" si="11"/>
        <v>-1</v>
      </c>
      <c r="F221" s="305" t="str">
        <f t="shared" si="9"/>
        <v>是</v>
      </c>
      <c r="G221" s="289" t="str">
        <f t="shared" si="10"/>
        <v>类</v>
      </c>
    </row>
    <row r="222" ht="36" customHeight="1" spans="1:7">
      <c r="A222" s="316">
        <v>23304</v>
      </c>
      <c r="B222" s="302" t="s">
        <v>1674</v>
      </c>
      <c r="C222" s="303"/>
      <c r="D222" s="303"/>
      <c r="E222" s="304" t="str">
        <f t="shared" si="11"/>
        <v/>
      </c>
      <c r="F222" s="305" t="str">
        <f t="shared" si="9"/>
        <v>否</v>
      </c>
      <c r="G222" s="289" t="str">
        <f t="shared" si="10"/>
        <v>款</v>
      </c>
    </row>
    <row r="223" ht="36" customHeight="1" spans="1:7">
      <c r="A223" s="306" t="s">
        <v>1675</v>
      </c>
      <c r="B223" s="307" t="s">
        <v>1676</v>
      </c>
      <c r="C223" s="308">
        <v>0</v>
      </c>
      <c r="D223" s="308">
        <v>0</v>
      </c>
      <c r="E223" s="309" t="str">
        <f t="shared" si="11"/>
        <v/>
      </c>
      <c r="F223" s="305" t="str">
        <f t="shared" si="9"/>
        <v>否</v>
      </c>
      <c r="G223" s="289" t="str">
        <f t="shared" si="10"/>
        <v>项</v>
      </c>
    </row>
    <row r="224" ht="36" customHeight="1" spans="1:7">
      <c r="A224" s="306" t="s">
        <v>1677</v>
      </c>
      <c r="B224" s="307" t="s">
        <v>1678</v>
      </c>
      <c r="C224" s="308">
        <v>0</v>
      </c>
      <c r="D224" s="308">
        <v>0</v>
      </c>
      <c r="E224" s="309" t="str">
        <f t="shared" si="11"/>
        <v/>
      </c>
      <c r="F224" s="305" t="str">
        <f t="shared" si="9"/>
        <v>否</v>
      </c>
      <c r="G224" s="289" t="str">
        <f t="shared" si="10"/>
        <v>项</v>
      </c>
    </row>
    <row r="225" ht="36" customHeight="1" spans="1:7">
      <c r="A225" s="306" t="s">
        <v>1679</v>
      </c>
      <c r="B225" s="307" t="s">
        <v>1680</v>
      </c>
      <c r="C225" s="308">
        <v>0</v>
      </c>
      <c r="D225" s="308">
        <v>0</v>
      </c>
      <c r="E225" s="309" t="str">
        <f t="shared" si="11"/>
        <v/>
      </c>
      <c r="F225" s="305" t="str">
        <f t="shared" si="9"/>
        <v>否</v>
      </c>
      <c r="G225" s="289" t="str">
        <f t="shared" si="10"/>
        <v>项</v>
      </c>
    </row>
    <row r="226" ht="36" customHeight="1" spans="1:7">
      <c r="A226" s="306" t="s">
        <v>1681</v>
      </c>
      <c r="B226" s="307" t="s">
        <v>1682</v>
      </c>
      <c r="C226" s="308">
        <v>2</v>
      </c>
      <c r="D226" s="308"/>
      <c r="E226" s="309">
        <f t="shared" si="11"/>
        <v>-1</v>
      </c>
      <c r="F226" s="305" t="str">
        <f t="shared" si="9"/>
        <v>是</v>
      </c>
      <c r="G226" s="289" t="str">
        <f t="shared" si="10"/>
        <v>项</v>
      </c>
    </row>
    <row r="227" ht="36" customHeight="1" spans="1:7">
      <c r="A227" s="306" t="s">
        <v>1683</v>
      </c>
      <c r="B227" s="307" t="s">
        <v>1684</v>
      </c>
      <c r="C227" s="308">
        <v>0</v>
      </c>
      <c r="D227" s="308">
        <v>0</v>
      </c>
      <c r="E227" s="309" t="str">
        <f t="shared" si="11"/>
        <v/>
      </c>
      <c r="F227" s="305" t="str">
        <f t="shared" si="9"/>
        <v>否</v>
      </c>
      <c r="G227" s="289" t="str">
        <f t="shared" si="10"/>
        <v>项</v>
      </c>
    </row>
    <row r="228" ht="36" customHeight="1" spans="1:7">
      <c r="A228" s="306" t="s">
        <v>1685</v>
      </c>
      <c r="B228" s="307" t="s">
        <v>1686</v>
      </c>
      <c r="C228" s="308">
        <v>0</v>
      </c>
      <c r="D228" s="308">
        <v>0</v>
      </c>
      <c r="E228" s="309" t="str">
        <f t="shared" si="11"/>
        <v/>
      </c>
      <c r="F228" s="305" t="str">
        <f t="shared" si="9"/>
        <v>否</v>
      </c>
      <c r="G228" s="289" t="str">
        <f t="shared" si="10"/>
        <v>项</v>
      </c>
    </row>
    <row r="229" ht="36" customHeight="1" spans="1:7">
      <c r="A229" s="306" t="s">
        <v>1687</v>
      </c>
      <c r="B229" s="307" t="s">
        <v>1688</v>
      </c>
      <c r="C229" s="308">
        <v>0</v>
      </c>
      <c r="D229" s="308">
        <v>0</v>
      </c>
      <c r="E229" s="309" t="str">
        <f t="shared" si="11"/>
        <v/>
      </c>
      <c r="F229" s="305" t="str">
        <f t="shared" si="9"/>
        <v>否</v>
      </c>
      <c r="G229" s="289" t="str">
        <f t="shared" si="10"/>
        <v>项</v>
      </c>
    </row>
    <row r="230" ht="36" customHeight="1" spans="1:7">
      <c r="A230" s="306" t="s">
        <v>1689</v>
      </c>
      <c r="B230" s="307" t="s">
        <v>1690</v>
      </c>
      <c r="C230" s="308">
        <v>0</v>
      </c>
      <c r="D230" s="308">
        <v>0</v>
      </c>
      <c r="E230" s="309" t="str">
        <f t="shared" si="11"/>
        <v/>
      </c>
      <c r="F230" s="305" t="str">
        <f t="shared" si="9"/>
        <v>否</v>
      </c>
      <c r="G230" s="289" t="str">
        <f t="shared" si="10"/>
        <v>项</v>
      </c>
    </row>
    <row r="231" ht="36" customHeight="1" spans="1:7">
      <c r="A231" s="306" t="s">
        <v>1691</v>
      </c>
      <c r="B231" s="307" t="s">
        <v>1692</v>
      </c>
      <c r="C231" s="308">
        <v>0</v>
      </c>
      <c r="D231" s="308">
        <v>0</v>
      </c>
      <c r="E231" s="309" t="str">
        <f t="shared" si="11"/>
        <v/>
      </c>
      <c r="F231" s="305" t="str">
        <f t="shared" si="9"/>
        <v>否</v>
      </c>
      <c r="G231" s="289" t="str">
        <f t="shared" si="10"/>
        <v>项</v>
      </c>
    </row>
    <row r="232" ht="36" customHeight="1" spans="1:7">
      <c r="A232" s="306" t="s">
        <v>1693</v>
      </c>
      <c r="B232" s="307" t="s">
        <v>1694</v>
      </c>
      <c r="C232" s="308">
        <v>0</v>
      </c>
      <c r="D232" s="308">
        <v>0</v>
      </c>
      <c r="E232" s="309" t="str">
        <f t="shared" si="11"/>
        <v/>
      </c>
      <c r="F232" s="305" t="str">
        <f t="shared" si="9"/>
        <v>否</v>
      </c>
      <c r="G232" s="289" t="str">
        <f t="shared" si="10"/>
        <v>项</v>
      </c>
    </row>
    <row r="233" ht="36" customHeight="1" spans="1:7">
      <c r="A233" s="306" t="s">
        <v>1695</v>
      </c>
      <c r="B233" s="307" t="s">
        <v>1696</v>
      </c>
      <c r="C233" s="308">
        <v>0</v>
      </c>
      <c r="D233" s="308">
        <v>0</v>
      </c>
      <c r="E233" s="309" t="str">
        <f t="shared" si="11"/>
        <v/>
      </c>
      <c r="F233" s="305" t="str">
        <f t="shared" si="9"/>
        <v>否</v>
      </c>
      <c r="G233" s="289" t="str">
        <f t="shared" si="10"/>
        <v>项</v>
      </c>
    </row>
    <row r="234" ht="36" customHeight="1" spans="1:7">
      <c r="A234" s="306" t="s">
        <v>1697</v>
      </c>
      <c r="B234" s="307" t="s">
        <v>1698</v>
      </c>
      <c r="C234" s="308"/>
      <c r="D234" s="308">
        <v>0</v>
      </c>
      <c r="E234" s="309" t="str">
        <f t="shared" si="11"/>
        <v/>
      </c>
      <c r="F234" s="305" t="str">
        <f t="shared" si="9"/>
        <v>否</v>
      </c>
      <c r="G234" s="289" t="str">
        <f t="shared" si="10"/>
        <v>项</v>
      </c>
    </row>
    <row r="235" ht="36" customHeight="1" spans="1:7">
      <c r="A235" s="306" t="s">
        <v>1699</v>
      </c>
      <c r="B235" s="307" t="s">
        <v>1700</v>
      </c>
      <c r="C235" s="308">
        <v>0</v>
      </c>
      <c r="D235" s="308">
        <v>0</v>
      </c>
      <c r="E235" s="309" t="str">
        <f t="shared" si="11"/>
        <v/>
      </c>
      <c r="F235" s="305" t="str">
        <f t="shared" si="9"/>
        <v>否</v>
      </c>
      <c r="G235" s="289" t="str">
        <f t="shared" si="10"/>
        <v>项</v>
      </c>
    </row>
    <row r="236" ht="36" customHeight="1" spans="1:7">
      <c r="A236" s="306" t="s">
        <v>1701</v>
      </c>
      <c r="B236" s="307" t="s">
        <v>1702</v>
      </c>
      <c r="C236" s="308">
        <v>27</v>
      </c>
      <c r="D236" s="308">
        <v>0</v>
      </c>
      <c r="E236" s="309">
        <f t="shared" si="11"/>
        <v>-1</v>
      </c>
      <c r="F236" s="305" t="str">
        <f t="shared" si="9"/>
        <v>是</v>
      </c>
      <c r="G236" s="289" t="str">
        <f t="shared" si="10"/>
        <v>项</v>
      </c>
    </row>
    <row r="237" ht="36" customHeight="1" spans="1:7">
      <c r="A237" s="306" t="s">
        <v>1703</v>
      </c>
      <c r="B237" s="310" t="s">
        <v>1704</v>
      </c>
      <c r="C237" s="311"/>
      <c r="D237" s="311"/>
      <c r="E237" s="309" t="str">
        <f t="shared" si="11"/>
        <v/>
      </c>
      <c r="F237" s="305" t="str">
        <f t="shared" si="9"/>
        <v>否</v>
      </c>
      <c r="G237" s="289" t="str">
        <f t="shared" si="10"/>
        <v>项</v>
      </c>
    </row>
    <row r="238" ht="36" customHeight="1" spans="1:7">
      <c r="A238" s="306" t="s">
        <v>1705</v>
      </c>
      <c r="B238" s="310" t="s">
        <v>1706</v>
      </c>
      <c r="C238" s="311">
        <v>0</v>
      </c>
      <c r="D238" s="311">
        <v>0</v>
      </c>
      <c r="E238" s="309" t="str">
        <f t="shared" ref="E238:E271" si="12">IF(C238&gt;0,D238/C238-1,IF(C238&lt;0,-(D238/C238-1),""))</f>
        <v/>
      </c>
      <c r="F238" s="305" t="str">
        <f t="shared" si="9"/>
        <v>否</v>
      </c>
      <c r="G238" s="289" t="str">
        <f t="shared" si="10"/>
        <v>项</v>
      </c>
    </row>
    <row r="239" ht="36" customHeight="1" spans="1:7">
      <c r="A239" s="316" t="s">
        <v>1707</v>
      </c>
      <c r="B239" s="302" t="s">
        <v>1708</v>
      </c>
      <c r="C239" s="303">
        <f>C240+C253</f>
        <v>0</v>
      </c>
      <c r="D239" s="303">
        <f>D240+D253</f>
        <v>0</v>
      </c>
      <c r="E239" s="309" t="str">
        <f t="shared" si="12"/>
        <v/>
      </c>
      <c r="F239" s="305" t="str">
        <f t="shared" si="9"/>
        <v>是</v>
      </c>
      <c r="G239" s="289" t="str">
        <f t="shared" si="10"/>
        <v>类</v>
      </c>
    </row>
    <row r="240" ht="36" customHeight="1" spans="1:7">
      <c r="A240" s="316" t="s">
        <v>1709</v>
      </c>
      <c r="B240" s="313" t="s">
        <v>1710</v>
      </c>
      <c r="C240" s="314">
        <v>0</v>
      </c>
      <c r="D240" s="314">
        <v>0</v>
      </c>
      <c r="E240" s="309" t="str">
        <f t="shared" si="12"/>
        <v/>
      </c>
      <c r="F240" s="305" t="str">
        <f t="shared" si="9"/>
        <v>否</v>
      </c>
      <c r="G240" s="289" t="str">
        <f t="shared" si="10"/>
        <v>款</v>
      </c>
    </row>
    <row r="241" ht="36" customHeight="1" spans="1:7">
      <c r="A241" s="317" t="s">
        <v>1711</v>
      </c>
      <c r="B241" s="307" t="s">
        <v>1712</v>
      </c>
      <c r="C241" s="308">
        <v>0</v>
      </c>
      <c r="D241" s="308">
        <v>0</v>
      </c>
      <c r="E241" s="309" t="str">
        <f t="shared" si="12"/>
        <v/>
      </c>
      <c r="F241" s="305" t="str">
        <f t="shared" si="9"/>
        <v>否</v>
      </c>
      <c r="G241" s="289" t="str">
        <f t="shared" si="10"/>
        <v>项</v>
      </c>
    </row>
    <row r="242" ht="36" customHeight="1" spans="1:7">
      <c r="A242" s="317" t="s">
        <v>1713</v>
      </c>
      <c r="B242" s="307" t="s">
        <v>1714</v>
      </c>
      <c r="C242" s="308">
        <v>0</v>
      </c>
      <c r="D242" s="308">
        <v>0</v>
      </c>
      <c r="E242" s="309" t="str">
        <f t="shared" si="12"/>
        <v/>
      </c>
      <c r="F242" s="305" t="str">
        <f t="shared" si="9"/>
        <v>否</v>
      </c>
      <c r="G242" s="289" t="str">
        <f t="shared" si="10"/>
        <v>项</v>
      </c>
    </row>
    <row r="243" ht="36" customHeight="1" spans="1:7">
      <c r="A243" s="317" t="s">
        <v>1715</v>
      </c>
      <c r="B243" s="307" t="s">
        <v>1716</v>
      </c>
      <c r="C243" s="308">
        <v>0</v>
      </c>
      <c r="D243" s="308">
        <v>0</v>
      </c>
      <c r="E243" s="309" t="str">
        <f t="shared" si="12"/>
        <v/>
      </c>
      <c r="F243" s="305" t="str">
        <f t="shared" si="9"/>
        <v>否</v>
      </c>
      <c r="G243" s="289" t="str">
        <f t="shared" si="10"/>
        <v>项</v>
      </c>
    </row>
    <row r="244" ht="36" customHeight="1" spans="1:7">
      <c r="A244" s="317" t="s">
        <v>1717</v>
      </c>
      <c r="B244" s="307" t="s">
        <v>1718</v>
      </c>
      <c r="C244" s="308">
        <v>0</v>
      </c>
      <c r="D244" s="308">
        <v>0</v>
      </c>
      <c r="E244" s="309" t="str">
        <f t="shared" si="12"/>
        <v/>
      </c>
      <c r="F244" s="305" t="str">
        <f t="shared" si="9"/>
        <v>否</v>
      </c>
      <c r="G244" s="289" t="str">
        <f t="shared" si="10"/>
        <v>项</v>
      </c>
    </row>
    <row r="245" ht="36" customHeight="1" spans="1:7">
      <c r="A245" s="317" t="s">
        <v>1719</v>
      </c>
      <c r="B245" s="307" t="s">
        <v>1720</v>
      </c>
      <c r="C245" s="308">
        <v>0</v>
      </c>
      <c r="D245" s="308">
        <v>0</v>
      </c>
      <c r="E245" s="309" t="str">
        <f t="shared" si="12"/>
        <v/>
      </c>
      <c r="F245" s="305" t="str">
        <f t="shared" si="9"/>
        <v>否</v>
      </c>
      <c r="G245" s="289" t="str">
        <f t="shared" si="10"/>
        <v>项</v>
      </c>
    </row>
    <row r="246" ht="36" customHeight="1" spans="1:7">
      <c r="A246" s="317" t="s">
        <v>1721</v>
      </c>
      <c r="B246" s="307" t="s">
        <v>1722</v>
      </c>
      <c r="C246" s="308">
        <v>0</v>
      </c>
      <c r="D246" s="308">
        <v>0</v>
      </c>
      <c r="E246" s="309" t="str">
        <f t="shared" si="12"/>
        <v/>
      </c>
      <c r="F246" s="305" t="str">
        <f t="shared" si="9"/>
        <v>否</v>
      </c>
      <c r="G246" s="289" t="str">
        <f t="shared" si="10"/>
        <v>项</v>
      </c>
    </row>
    <row r="247" ht="36" customHeight="1" spans="1:7">
      <c r="A247" s="317" t="s">
        <v>1723</v>
      </c>
      <c r="B247" s="307" t="s">
        <v>1724</v>
      </c>
      <c r="C247" s="308">
        <v>0</v>
      </c>
      <c r="D247" s="308">
        <v>0</v>
      </c>
      <c r="E247" s="309" t="str">
        <f t="shared" si="12"/>
        <v/>
      </c>
      <c r="F247" s="305" t="str">
        <f t="shared" si="9"/>
        <v>否</v>
      </c>
      <c r="G247" s="289" t="str">
        <f t="shared" si="10"/>
        <v>项</v>
      </c>
    </row>
    <row r="248" ht="36" customHeight="1" spans="1:7">
      <c r="A248" s="317" t="s">
        <v>1725</v>
      </c>
      <c r="B248" s="307" t="s">
        <v>1726</v>
      </c>
      <c r="C248" s="308">
        <v>0</v>
      </c>
      <c r="D248" s="308">
        <v>0</v>
      </c>
      <c r="E248" s="309" t="str">
        <f t="shared" si="12"/>
        <v/>
      </c>
      <c r="F248" s="305" t="str">
        <f t="shared" si="9"/>
        <v>否</v>
      </c>
      <c r="G248" s="289" t="str">
        <f t="shared" si="10"/>
        <v>项</v>
      </c>
    </row>
    <row r="249" ht="36" customHeight="1" spans="1:7">
      <c r="A249" s="317" t="s">
        <v>1727</v>
      </c>
      <c r="B249" s="307" t="s">
        <v>1728</v>
      </c>
      <c r="C249" s="308">
        <v>0</v>
      </c>
      <c r="D249" s="308">
        <v>0</v>
      </c>
      <c r="E249" s="309" t="str">
        <f t="shared" si="12"/>
        <v/>
      </c>
      <c r="F249" s="305" t="str">
        <f t="shared" si="9"/>
        <v>否</v>
      </c>
      <c r="G249" s="289" t="str">
        <f t="shared" si="10"/>
        <v>项</v>
      </c>
    </row>
    <row r="250" ht="36" customHeight="1" spans="1:7">
      <c r="A250" s="317" t="s">
        <v>1729</v>
      </c>
      <c r="B250" s="307" t="s">
        <v>1730</v>
      </c>
      <c r="C250" s="308">
        <v>0</v>
      </c>
      <c r="D250" s="308">
        <v>0</v>
      </c>
      <c r="E250" s="309" t="str">
        <f t="shared" si="12"/>
        <v/>
      </c>
      <c r="F250" s="305" t="str">
        <f t="shared" si="9"/>
        <v>否</v>
      </c>
      <c r="G250" s="289" t="str">
        <f t="shared" si="10"/>
        <v>项</v>
      </c>
    </row>
    <row r="251" ht="36" customHeight="1" spans="1:7">
      <c r="A251" s="317" t="s">
        <v>1731</v>
      </c>
      <c r="B251" s="307" t="s">
        <v>1732</v>
      </c>
      <c r="C251" s="308">
        <v>0</v>
      </c>
      <c r="D251" s="308">
        <v>0</v>
      </c>
      <c r="E251" s="309" t="str">
        <f t="shared" si="12"/>
        <v/>
      </c>
      <c r="F251" s="305" t="str">
        <f t="shared" si="9"/>
        <v>否</v>
      </c>
      <c r="G251" s="289" t="str">
        <f t="shared" si="10"/>
        <v>项</v>
      </c>
    </row>
    <row r="252" ht="36" customHeight="1" spans="1:7">
      <c r="A252" s="317" t="s">
        <v>1733</v>
      </c>
      <c r="B252" s="307" t="s">
        <v>1734</v>
      </c>
      <c r="C252" s="308">
        <v>0</v>
      </c>
      <c r="D252" s="308">
        <v>0</v>
      </c>
      <c r="E252" s="309" t="str">
        <f t="shared" si="12"/>
        <v/>
      </c>
      <c r="F252" s="305" t="str">
        <f t="shared" si="9"/>
        <v>否</v>
      </c>
      <c r="G252" s="289" t="str">
        <f t="shared" si="10"/>
        <v>项</v>
      </c>
    </row>
    <row r="253" ht="36" customHeight="1" spans="1:7">
      <c r="A253" s="316" t="s">
        <v>1735</v>
      </c>
      <c r="B253" s="313" t="s">
        <v>1736</v>
      </c>
      <c r="C253" s="314">
        <v>0</v>
      </c>
      <c r="D253" s="314">
        <v>0</v>
      </c>
      <c r="E253" s="309" t="str">
        <f t="shared" si="12"/>
        <v/>
      </c>
      <c r="F253" s="305" t="str">
        <f t="shared" si="9"/>
        <v>否</v>
      </c>
      <c r="G253" s="289" t="str">
        <f t="shared" si="10"/>
        <v>款</v>
      </c>
    </row>
    <row r="254" ht="36" customHeight="1" spans="1:7">
      <c r="A254" s="317" t="s">
        <v>1737</v>
      </c>
      <c r="B254" s="307" t="s">
        <v>1738</v>
      </c>
      <c r="C254" s="308">
        <v>0</v>
      </c>
      <c r="D254" s="308">
        <v>0</v>
      </c>
      <c r="E254" s="309" t="str">
        <f t="shared" si="12"/>
        <v/>
      </c>
      <c r="F254" s="305" t="str">
        <f t="shared" si="9"/>
        <v>否</v>
      </c>
      <c r="G254" s="289" t="str">
        <f t="shared" si="10"/>
        <v>项</v>
      </c>
    </row>
    <row r="255" ht="36" customHeight="1" spans="1:7">
      <c r="A255" s="317" t="s">
        <v>1739</v>
      </c>
      <c r="B255" s="307" t="s">
        <v>1740</v>
      </c>
      <c r="C255" s="308">
        <v>0</v>
      </c>
      <c r="D255" s="308">
        <v>0</v>
      </c>
      <c r="E255" s="309" t="str">
        <f t="shared" si="12"/>
        <v/>
      </c>
      <c r="F255" s="305" t="str">
        <f t="shared" si="9"/>
        <v>否</v>
      </c>
      <c r="G255" s="289" t="str">
        <f t="shared" si="10"/>
        <v>项</v>
      </c>
    </row>
    <row r="256" ht="36" customHeight="1" spans="1:7">
      <c r="A256" s="317" t="s">
        <v>1741</v>
      </c>
      <c r="B256" s="307" t="s">
        <v>1742</v>
      </c>
      <c r="C256" s="308">
        <v>0</v>
      </c>
      <c r="D256" s="308">
        <v>0</v>
      </c>
      <c r="E256" s="309" t="str">
        <f t="shared" si="12"/>
        <v/>
      </c>
      <c r="F256" s="305" t="str">
        <f t="shared" si="9"/>
        <v>否</v>
      </c>
      <c r="G256" s="289" t="str">
        <f t="shared" si="10"/>
        <v>项</v>
      </c>
    </row>
    <row r="257" ht="36" customHeight="1" spans="1:7">
      <c r="A257" s="317" t="s">
        <v>1743</v>
      </c>
      <c r="B257" s="307" t="s">
        <v>1744</v>
      </c>
      <c r="C257" s="308">
        <v>0</v>
      </c>
      <c r="D257" s="308">
        <v>0</v>
      </c>
      <c r="E257" s="309" t="str">
        <f t="shared" si="12"/>
        <v/>
      </c>
      <c r="F257" s="305" t="str">
        <f t="shared" si="9"/>
        <v>否</v>
      </c>
      <c r="G257" s="289" t="str">
        <f t="shared" si="10"/>
        <v>项</v>
      </c>
    </row>
    <row r="258" ht="36" customHeight="1" spans="1:7">
      <c r="A258" s="317" t="s">
        <v>1745</v>
      </c>
      <c r="B258" s="307" t="s">
        <v>1746</v>
      </c>
      <c r="C258" s="308">
        <v>0</v>
      </c>
      <c r="D258" s="308">
        <v>0</v>
      </c>
      <c r="E258" s="309" t="str">
        <f t="shared" si="12"/>
        <v/>
      </c>
      <c r="F258" s="305" t="str">
        <f t="shared" si="9"/>
        <v>否</v>
      </c>
      <c r="G258" s="289" t="str">
        <f t="shared" si="10"/>
        <v>项</v>
      </c>
    </row>
    <row r="259" ht="36" customHeight="1" spans="1:7">
      <c r="A259" s="317" t="s">
        <v>1747</v>
      </c>
      <c r="B259" s="307" t="s">
        <v>1748</v>
      </c>
      <c r="C259" s="308">
        <v>0</v>
      </c>
      <c r="D259" s="308">
        <v>0</v>
      </c>
      <c r="E259" s="309" t="str">
        <f t="shared" si="12"/>
        <v/>
      </c>
      <c r="F259" s="305" t="str">
        <f t="shared" si="9"/>
        <v>否</v>
      </c>
      <c r="G259" s="289" t="str">
        <f t="shared" si="10"/>
        <v>项</v>
      </c>
    </row>
    <row r="260" ht="36" customHeight="1" spans="1:7">
      <c r="A260" s="306"/>
      <c r="B260" s="310"/>
      <c r="C260" s="311"/>
      <c r="D260" s="311"/>
      <c r="E260" s="309" t="str">
        <f t="shared" si="12"/>
        <v/>
      </c>
      <c r="F260" s="305" t="str">
        <f>IF(LEN(A260)=3,"是",IF(B260&lt;&gt;"",IF(SUM(C260:D260)&lt;&gt;0,"是","否"),"是"))</f>
        <v>是</v>
      </c>
      <c r="G260" s="289"/>
    </row>
    <row r="261" ht="36" customHeight="1" spans="1:7">
      <c r="A261" s="318"/>
      <c r="B261" s="319" t="s">
        <v>1772</v>
      </c>
      <c r="C261" s="303">
        <f>C4+C20+C32+C43+C98+C122+C174+C178+C204+C221+C239</f>
        <v>30600</v>
      </c>
      <c r="D261" s="303">
        <f>D4+D20+D32+D43+D98+D122+D174+D178+D204+D221+D239</f>
        <v>23777</v>
      </c>
      <c r="E261" s="304">
        <f t="shared" si="12"/>
        <v>-0.223</v>
      </c>
      <c r="F261" s="305" t="s">
        <v>1750</v>
      </c>
      <c r="G261" s="289"/>
    </row>
    <row r="262" ht="36" customHeight="1" spans="1:7">
      <c r="A262" s="320" t="s">
        <v>1751</v>
      </c>
      <c r="B262" s="321" t="s">
        <v>119</v>
      </c>
      <c r="C262" s="322">
        <f>SUM(C263:C268)</f>
        <v>700</v>
      </c>
      <c r="D262" s="322">
        <f>SUM(D263:D268)</f>
        <v>550</v>
      </c>
      <c r="E262" s="304">
        <f t="shared" si="12"/>
        <v>-0.214</v>
      </c>
      <c r="F262" s="305" t="str">
        <f t="shared" ref="F262:F269" si="13">IF(LEN(A262)=3,"是",IF(B262&lt;&gt;"",IF(SUM(C262:D262)&lt;&gt;0,"是","否"),"是"))</f>
        <v>是</v>
      </c>
      <c r="G262" s="289"/>
    </row>
    <row r="263" ht="36" customHeight="1" spans="1:7">
      <c r="A263" s="320" t="s">
        <v>1752</v>
      </c>
      <c r="B263" s="323" t="s">
        <v>1753</v>
      </c>
      <c r="C263" s="109"/>
      <c r="D263" s="109"/>
      <c r="E263" s="309" t="str">
        <f t="shared" si="12"/>
        <v/>
      </c>
      <c r="F263" s="305" t="str">
        <f t="shared" si="13"/>
        <v>否</v>
      </c>
      <c r="G263" s="289"/>
    </row>
    <row r="264" ht="36" customHeight="1" spans="1:7">
      <c r="A264" s="324" t="s">
        <v>1773</v>
      </c>
      <c r="B264" s="323" t="s">
        <v>1774</v>
      </c>
      <c r="C264" s="109">
        <v>0</v>
      </c>
      <c r="D264" s="109"/>
      <c r="E264" s="309" t="str">
        <f t="shared" si="12"/>
        <v/>
      </c>
      <c r="F264" s="305" t="str">
        <f t="shared" si="13"/>
        <v>否</v>
      </c>
      <c r="G264" s="289"/>
    </row>
    <row r="265" ht="36" customHeight="1" spans="1:6">
      <c r="A265" s="325" t="s">
        <v>1754</v>
      </c>
      <c r="B265" s="326" t="s">
        <v>1755</v>
      </c>
      <c r="C265" s="109">
        <v>700</v>
      </c>
      <c r="D265" s="109">
        <v>550</v>
      </c>
      <c r="E265" s="309">
        <f t="shared" si="12"/>
        <v>-0.214</v>
      </c>
      <c r="F265" s="305" t="str">
        <f t="shared" si="13"/>
        <v>是</v>
      </c>
    </row>
    <row r="266" ht="36" customHeight="1" spans="1:7">
      <c r="A266" s="324" t="s">
        <v>1775</v>
      </c>
      <c r="B266" s="323" t="s">
        <v>1759</v>
      </c>
      <c r="C266" s="109"/>
      <c r="D266" s="109"/>
      <c r="E266" s="309" t="str">
        <f t="shared" si="12"/>
        <v/>
      </c>
      <c r="F266" s="305" t="str">
        <f t="shared" si="13"/>
        <v>否</v>
      </c>
      <c r="G266" s="289"/>
    </row>
    <row r="267" ht="36" customHeight="1" spans="1:7">
      <c r="A267" s="324" t="s">
        <v>1760</v>
      </c>
      <c r="B267" s="323" t="s">
        <v>1761</v>
      </c>
      <c r="C267" s="109">
        <v>0</v>
      </c>
      <c r="D267" s="109">
        <v>0</v>
      </c>
      <c r="E267" s="309" t="str">
        <f t="shared" si="12"/>
        <v/>
      </c>
      <c r="F267" s="305" t="str">
        <f t="shared" si="13"/>
        <v>否</v>
      </c>
      <c r="G267" s="289"/>
    </row>
    <row r="268" ht="36" customHeight="1" spans="1:7">
      <c r="A268" s="324" t="s">
        <v>1776</v>
      </c>
      <c r="B268" s="327" t="s">
        <v>1777</v>
      </c>
      <c r="C268" s="109"/>
      <c r="D268" s="109"/>
      <c r="E268" s="309" t="str">
        <f t="shared" si="12"/>
        <v/>
      </c>
      <c r="F268" s="305" t="str">
        <f t="shared" si="13"/>
        <v>否</v>
      </c>
      <c r="G268" s="289"/>
    </row>
    <row r="269" ht="36" customHeight="1" spans="1:7">
      <c r="A269" s="320" t="s">
        <v>1762</v>
      </c>
      <c r="B269" s="328" t="s">
        <v>1763</v>
      </c>
      <c r="C269" s="322"/>
      <c r="D269" s="322">
        <v>100</v>
      </c>
      <c r="E269" s="304" t="str">
        <f t="shared" si="12"/>
        <v/>
      </c>
      <c r="F269" s="305" t="str">
        <f t="shared" si="13"/>
        <v>是</v>
      </c>
      <c r="G269" s="289"/>
    </row>
    <row r="270" ht="36" customHeight="1" spans="1:7">
      <c r="A270" s="320"/>
      <c r="B270" s="328" t="s">
        <v>1778</v>
      </c>
      <c r="C270" s="322">
        <v>0</v>
      </c>
      <c r="D270" s="322">
        <v>334</v>
      </c>
      <c r="E270" s="304" t="str">
        <f t="shared" si="12"/>
        <v/>
      </c>
      <c r="F270" s="305" t="s">
        <v>1750</v>
      </c>
      <c r="G270" s="289"/>
    </row>
    <row r="271" ht="36" customHeight="1" spans="1:7">
      <c r="A271" s="329"/>
      <c r="B271" s="330" t="s">
        <v>126</v>
      </c>
      <c r="C271" s="322">
        <f>C261+C262+C269+C270</f>
        <v>31300</v>
      </c>
      <c r="D271" s="322">
        <f>D261+D262+D269+D270</f>
        <v>24761</v>
      </c>
      <c r="E271" s="304">
        <f t="shared" si="12"/>
        <v>-0.209</v>
      </c>
      <c r="F271" s="305" t="s">
        <v>1750</v>
      </c>
      <c r="G271" s="289"/>
    </row>
    <row r="272" spans="3:4">
      <c r="C272" s="331"/>
      <c r="D272" s="331"/>
    </row>
    <row r="273" spans="3:4">
      <c r="C273" s="331"/>
      <c r="D273" s="331"/>
    </row>
    <row r="274" spans="3:4">
      <c r="C274" s="331"/>
      <c r="D274" s="331"/>
    </row>
  </sheetData>
  <mergeCells count="1">
    <mergeCell ref="B1:E1"/>
  </mergeCells>
  <conditionalFormatting sqref="B268">
    <cfRule type="expression" dxfId="1" priority="10" stopIfTrue="1">
      <formula>"len($A:$A)=3"</formula>
    </cfRule>
  </conditionalFormatting>
  <conditionalFormatting sqref="C268">
    <cfRule type="expression" dxfId="1" priority="4" stopIfTrue="1">
      <formula>"len($A:$A)=3"</formula>
    </cfRule>
  </conditionalFormatting>
  <conditionalFormatting sqref="D268">
    <cfRule type="expression" dxfId="1" priority="3" stopIfTrue="1">
      <formula>"len($A:$A)=3"</formula>
    </cfRule>
  </conditionalFormatting>
  <conditionalFormatting sqref="D269">
    <cfRule type="expression" dxfId="1" priority="1" stopIfTrue="1">
      <formula>"len($A:$A)=3"</formula>
    </cfRule>
  </conditionalFormatting>
  <conditionalFormatting sqref="B269:B270">
    <cfRule type="expression" dxfId="1" priority="8" stopIfTrue="1">
      <formula>"len($A:$A)=3"</formula>
    </cfRule>
  </conditionalFormatting>
  <conditionalFormatting sqref="C269:C270">
    <cfRule type="expression" dxfId="1" priority="2" stopIfTrue="1">
      <formula>"len($A:$A)=3"</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
    <tabColor rgb="FF00B0F0"/>
  </sheetPr>
  <dimension ref="A1:E16"/>
  <sheetViews>
    <sheetView showGridLines="0" showZeros="0" view="pageBreakPreview" zoomScaleNormal="100" workbookViewId="0">
      <selection activeCell="A22" sqref="A22"/>
    </sheetView>
  </sheetViews>
  <sheetFormatPr defaultColWidth="9" defaultRowHeight="13.5" outlineLevelCol="4"/>
  <cols>
    <col min="1" max="1" width="52.1083333333333" style="265" customWidth="1"/>
    <col min="2" max="3" width="20.6666666666667" customWidth="1"/>
    <col min="4" max="4" width="20.375" customWidth="1"/>
    <col min="5" max="5" width="1.88333333333333" hidden="1" customWidth="1"/>
  </cols>
  <sheetData>
    <row r="1" s="264" customFormat="1" ht="45" customHeight="1" spans="1:5">
      <c r="A1" s="266" t="s">
        <v>1779</v>
      </c>
      <c r="B1" s="266"/>
      <c r="C1" s="266"/>
      <c r="D1" s="266"/>
      <c r="E1" s="267"/>
    </row>
    <row r="2" ht="20.1" customHeight="1" spans="1:5">
      <c r="A2" s="268"/>
      <c r="B2" s="269"/>
      <c r="C2" s="270"/>
      <c r="D2" s="270" t="s">
        <v>1</v>
      </c>
      <c r="E2" s="265"/>
    </row>
    <row r="3" ht="45" customHeight="1" spans="1:5">
      <c r="A3" s="169" t="s">
        <v>1196</v>
      </c>
      <c r="B3" s="175" t="s">
        <v>128</v>
      </c>
      <c r="C3" s="175" t="s">
        <v>5</v>
      </c>
      <c r="D3" s="175" t="s">
        <v>129</v>
      </c>
      <c r="E3" s="271" t="s">
        <v>7</v>
      </c>
    </row>
    <row r="4" ht="36" customHeight="1" spans="1:5">
      <c r="A4" s="272" t="s">
        <v>1298</v>
      </c>
      <c r="B4" s="273"/>
      <c r="C4" s="273"/>
      <c r="D4" s="274" t="str">
        <f>IF(B4&gt;0,C4/B4-1,IF(B4&lt;0,-(C4/B4-1),""))</f>
        <v/>
      </c>
      <c r="E4" s="275" t="str">
        <f>IF(A4&lt;&gt;"",IF(SUM(B4:C4)&lt;&gt;0,"是","否"),"是")</f>
        <v>否</v>
      </c>
    </row>
    <row r="5" ht="36" customHeight="1" spans="1:5">
      <c r="A5" s="272" t="s">
        <v>1329</v>
      </c>
      <c r="B5" s="273"/>
      <c r="C5" s="273">
        <v>0</v>
      </c>
      <c r="D5" s="274" t="str">
        <f>IF(B5&gt;0,C5/B5-1,IF(B5&lt;0,-(C5/B5-1),""))</f>
        <v/>
      </c>
      <c r="E5" s="275" t="str">
        <f t="shared" ref="E5:E15" si="0">IF(A5&lt;&gt;"",IF(SUM(B5:C5)&lt;&gt;0,"是","否"),"是")</f>
        <v>否</v>
      </c>
    </row>
    <row r="6" ht="36" customHeight="1" spans="1:5">
      <c r="A6" s="272" t="s">
        <v>1349</v>
      </c>
      <c r="B6" s="273"/>
      <c r="C6" s="273">
        <v>0</v>
      </c>
      <c r="D6" s="274" t="str">
        <f>IF(B6&gt;0,C6/B6-1,IF(B6&lt;0,-(C6/B6-1),""))</f>
        <v/>
      </c>
      <c r="E6" s="275" t="str">
        <f t="shared" si="0"/>
        <v>否</v>
      </c>
    </row>
    <row r="7" ht="36" customHeight="1" spans="1:5">
      <c r="A7" s="276" t="s">
        <v>1361</v>
      </c>
      <c r="B7" s="273"/>
      <c r="C7" s="273"/>
      <c r="D7" s="274" t="str">
        <f>IF(B7&gt;0,C7/B7-1,IF(B7&lt;0,-(C7/B7-1),""))</f>
        <v/>
      </c>
      <c r="E7" s="277" t="str">
        <f t="shared" si="0"/>
        <v>否</v>
      </c>
    </row>
    <row r="8" ht="36" customHeight="1" spans="1:5">
      <c r="A8" s="272" t="s">
        <v>1452</v>
      </c>
      <c r="B8" s="273"/>
      <c r="C8" s="273"/>
      <c r="D8" s="274" t="str">
        <f t="shared" ref="D8:D15" si="1">IF(B8&gt;0,C8/B8-1,IF(B8&lt;0,-(C8/B8-1),""))</f>
        <v/>
      </c>
      <c r="E8" s="275" t="str">
        <f t="shared" si="0"/>
        <v>否</v>
      </c>
    </row>
    <row r="9" ht="36" customHeight="1" spans="1:5">
      <c r="A9" s="272" t="s">
        <v>1485</v>
      </c>
      <c r="B9" s="273"/>
      <c r="C9" s="273">
        <v>0</v>
      </c>
      <c r="D9" s="274" t="str">
        <f t="shared" si="1"/>
        <v/>
      </c>
      <c r="E9" s="275" t="str">
        <f t="shared" si="0"/>
        <v>否</v>
      </c>
    </row>
    <row r="10" ht="36" customHeight="1" spans="1:5">
      <c r="A10" s="276" t="s">
        <v>1583</v>
      </c>
      <c r="B10" s="273"/>
      <c r="C10" s="273">
        <v>0</v>
      </c>
      <c r="D10" s="274" t="str">
        <f t="shared" si="1"/>
        <v/>
      </c>
      <c r="E10" s="277" t="str">
        <f t="shared" si="0"/>
        <v>否</v>
      </c>
    </row>
    <row r="11" ht="36" customHeight="1" spans="1:5">
      <c r="A11" s="272" t="s">
        <v>1590</v>
      </c>
      <c r="B11" s="273"/>
      <c r="C11" s="273"/>
      <c r="D11" s="274" t="str">
        <f t="shared" si="1"/>
        <v/>
      </c>
      <c r="E11" s="275" t="str">
        <f t="shared" si="0"/>
        <v>否</v>
      </c>
    </row>
    <row r="12" ht="36" customHeight="1" spans="1:5">
      <c r="A12" s="276" t="s">
        <v>1640</v>
      </c>
      <c r="B12" s="273"/>
      <c r="C12" s="273"/>
      <c r="D12" s="274" t="str">
        <f t="shared" si="1"/>
        <v/>
      </c>
      <c r="E12" s="277" t="str">
        <f t="shared" si="0"/>
        <v>否</v>
      </c>
    </row>
    <row r="13" ht="36" customHeight="1" spans="1:5">
      <c r="A13" s="276" t="s">
        <v>1673</v>
      </c>
      <c r="B13" s="273"/>
      <c r="C13" s="273"/>
      <c r="D13" s="274" t="str">
        <f t="shared" si="1"/>
        <v/>
      </c>
      <c r="E13" s="277" t="str">
        <f t="shared" si="0"/>
        <v>否</v>
      </c>
    </row>
    <row r="14" ht="36" customHeight="1" spans="1:5">
      <c r="A14" s="276" t="s">
        <v>1708</v>
      </c>
      <c r="B14" s="273"/>
      <c r="C14" s="273"/>
      <c r="D14" s="274" t="str">
        <f t="shared" si="1"/>
        <v/>
      </c>
      <c r="E14" s="277" t="str">
        <f t="shared" si="0"/>
        <v>否</v>
      </c>
    </row>
    <row r="15" ht="36" customHeight="1" spans="1:5">
      <c r="A15" s="278" t="s">
        <v>1780</v>
      </c>
      <c r="B15" s="279">
        <f>SUM(B4:B14)</f>
        <v>0</v>
      </c>
      <c r="C15" s="279">
        <f>SUM(C4:C14)</f>
        <v>0</v>
      </c>
      <c r="D15" s="280" t="str">
        <f t="shared" si="1"/>
        <v/>
      </c>
      <c r="E15" s="275" t="str">
        <f t="shared" si="0"/>
        <v>否</v>
      </c>
    </row>
    <row r="16" ht="24" customHeight="1" spans="1:1">
      <c r="A16" s="281" t="s">
        <v>1781</v>
      </c>
    </row>
  </sheetData>
  <mergeCells count="1">
    <mergeCell ref="A1:D1"/>
  </mergeCells>
  <conditionalFormatting sqref="E4:E15">
    <cfRule type="cellIs" dxfId="2" priority="2" stopIfTrue="1" operator="lessThan">
      <formula>0</formula>
    </cfRule>
  </conditionalFormatting>
  <conditionalFormatting sqref="E13:E15">
    <cfRule type="cellIs" dxfId="2" priority="1" stopIfTrue="1" operator="lessThan">
      <formula>0</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tabColor rgb="FF00B0F0"/>
  </sheetPr>
  <dimension ref="A1:E54"/>
  <sheetViews>
    <sheetView showGridLines="0" showZeros="0" view="pageBreakPreview" zoomScale="70" zoomScaleNormal="100" topLeftCell="A19" workbookViewId="0">
      <selection activeCell="C40" sqref="C40"/>
    </sheetView>
  </sheetViews>
  <sheetFormatPr defaultColWidth="9" defaultRowHeight="14.25" outlineLevelCol="4"/>
  <cols>
    <col min="1" max="1" width="50.775" style="228" customWidth="1"/>
    <col min="2" max="3" width="20.6666666666667" style="228" customWidth="1"/>
    <col min="4" max="4" width="20.375" style="228" customWidth="1"/>
    <col min="5" max="5" width="2" style="228" hidden="1" customWidth="1"/>
    <col min="6" max="6" width="13.775" style="228"/>
    <col min="7" max="16384" width="9" style="228"/>
  </cols>
  <sheetData>
    <row r="1" ht="45" customHeight="1" spans="1:4">
      <c r="A1" s="171" t="s">
        <v>1782</v>
      </c>
      <c r="B1" s="171"/>
      <c r="C1" s="171"/>
      <c r="D1" s="171"/>
    </row>
    <row r="2" ht="20.1" customHeight="1" spans="1:4">
      <c r="A2" s="248"/>
      <c r="B2" s="249"/>
      <c r="C2" s="250"/>
      <c r="D2" s="251" t="s">
        <v>1783</v>
      </c>
    </row>
    <row r="3" ht="45" customHeight="1" spans="1:5">
      <c r="A3" s="199" t="s">
        <v>1784</v>
      </c>
      <c r="B3" s="101" t="s">
        <v>4</v>
      </c>
      <c r="C3" s="101" t="s">
        <v>5</v>
      </c>
      <c r="D3" s="101" t="s">
        <v>6</v>
      </c>
      <c r="E3" s="228" t="s">
        <v>7</v>
      </c>
    </row>
    <row r="4" ht="36" customHeight="1" spans="1:5">
      <c r="A4" s="164" t="s">
        <v>1785</v>
      </c>
      <c r="B4" s="252">
        <v>3753</v>
      </c>
      <c r="C4" s="252"/>
      <c r="D4" s="105">
        <f>IF(B4&gt;0,C4/B4-1,IF(B4&lt;0,-(C4/B4-1),""))</f>
        <v>-1</v>
      </c>
      <c r="E4" s="253" t="str">
        <f t="shared" ref="E4:E41" si="0">IF(A4&lt;&gt;"",IF(SUM(B4:C4)&lt;&gt;0,"是","否"),"是")</f>
        <v>是</v>
      </c>
    </row>
    <row r="5" ht="36" customHeight="1" spans="1:5">
      <c r="A5" s="241" t="s">
        <v>1786</v>
      </c>
      <c r="B5" s="254"/>
      <c r="C5" s="255"/>
      <c r="D5" s="108" t="str">
        <f t="shared" ref="D5:D41" si="1">IF(B5&gt;0,C5/B5-1,IF(B5&lt;0,-(C5/B5-1),""))</f>
        <v/>
      </c>
      <c r="E5" s="253" t="str">
        <f t="shared" si="0"/>
        <v>否</v>
      </c>
    </row>
    <row r="6" ht="36" customHeight="1" spans="1:5">
      <c r="A6" s="241" t="s">
        <v>1787</v>
      </c>
      <c r="B6" s="254"/>
      <c r="C6" s="254"/>
      <c r="D6" s="108" t="str">
        <f t="shared" si="1"/>
        <v/>
      </c>
      <c r="E6" s="253" t="str">
        <f t="shared" si="0"/>
        <v>否</v>
      </c>
    </row>
    <row r="7" ht="36" customHeight="1" spans="1:5">
      <c r="A7" s="241" t="s">
        <v>1788</v>
      </c>
      <c r="B7" s="256"/>
      <c r="C7" s="255"/>
      <c r="D7" s="108" t="str">
        <f t="shared" si="1"/>
        <v/>
      </c>
      <c r="E7" s="253" t="str">
        <f t="shared" si="0"/>
        <v>否</v>
      </c>
    </row>
    <row r="8" ht="36" customHeight="1" spans="1:5">
      <c r="A8" s="241" t="s">
        <v>1789</v>
      </c>
      <c r="B8" s="254"/>
      <c r="C8" s="255"/>
      <c r="D8" s="108" t="str">
        <f t="shared" si="1"/>
        <v/>
      </c>
      <c r="E8" s="253" t="str">
        <f t="shared" si="0"/>
        <v>否</v>
      </c>
    </row>
    <row r="9" ht="36" customHeight="1" spans="1:5">
      <c r="A9" s="241" t="s">
        <v>1790</v>
      </c>
      <c r="B9" s="256"/>
      <c r="C9" s="255"/>
      <c r="D9" s="108" t="str">
        <f t="shared" si="1"/>
        <v/>
      </c>
      <c r="E9" s="253" t="str">
        <f t="shared" si="0"/>
        <v>否</v>
      </c>
    </row>
    <row r="10" ht="36" customHeight="1" spans="1:5">
      <c r="A10" s="241" t="s">
        <v>1791</v>
      </c>
      <c r="B10" s="254"/>
      <c r="C10" s="255"/>
      <c r="D10" s="108" t="str">
        <f t="shared" si="1"/>
        <v/>
      </c>
      <c r="E10" s="253" t="str">
        <f t="shared" si="0"/>
        <v>否</v>
      </c>
    </row>
    <row r="11" ht="36" customHeight="1" spans="1:5">
      <c r="A11" s="241" t="s">
        <v>1792</v>
      </c>
      <c r="B11" s="254"/>
      <c r="C11" s="255"/>
      <c r="D11" s="108" t="str">
        <f t="shared" si="1"/>
        <v/>
      </c>
      <c r="E11" s="253" t="str">
        <f t="shared" si="0"/>
        <v>否</v>
      </c>
    </row>
    <row r="12" ht="36" customHeight="1" spans="1:5">
      <c r="A12" s="241" t="s">
        <v>1793</v>
      </c>
      <c r="B12" s="254"/>
      <c r="C12" s="255"/>
      <c r="D12" s="108" t="str">
        <f t="shared" si="1"/>
        <v/>
      </c>
      <c r="E12" s="253" t="str">
        <f t="shared" si="0"/>
        <v>否</v>
      </c>
    </row>
    <row r="13" ht="36" customHeight="1" spans="1:5">
      <c r="A13" s="241" t="s">
        <v>1794</v>
      </c>
      <c r="B13" s="257"/>
      <c r="C13" s="254"/>
      <c r="D13" s="108" t="str">
        <f t="shared" si="1"/>
        <v/>
      </c>
      <c r="E13" s="253" t="str">
        <f t="shared" si="0"/>
        <v>否</v>
      </c>
    </row>
    <row r="14" ht="36" customHeight="1" spans="1:5">
      <c r="A14" s="241" t="s">
        <v>1795</v>
      </c>
      <c r="B14" s="257"/>
      <c r="C14" s="255"/>
      <c r="D14" s="108" t="str">
        <f t="shared" si="1"/>
        <v/>
      </c>
      <c r="E14" s="253" t="str">
        <f t="shared" si="0"/>
        <v>否</v>
      </c>
    </row>
    <row r="15" ht="36" customHeight="1" spans="1:5">
      <c r="A15" s="241" t="s">
        <v>1796</v>
      </c>
      <c r="B15" s="257"/>
      <c r="C15" s="258"/>
      <c r="D15" s="108" t="str">
        <f t="shared" si="1"/>
        <v/>
      </c>
      <c r="E15" s="253" t="str">
        <f t="shared" si="0"/>
        <v>否</v>
      </c>
    </row>
    <row r="16" ht="36" customHeight="1" spans="1:5">
      <c r="A16" s="241" t="s">
        <v>1797</v>
      </c>
      <c r="B16" s="257"/>
      <c r="C16" s="258"/>
      <c r="D16" s="108" t="str">
        <f t="shared" si="1"/>
        <v/>
      </c>
      <c r="E16" s="253" t="str">
        <f t="shared" si="0"/>
        <v>否</v>
      </c>
    </row>
    <row r="17" ht="36" customHeight="1" spans="1:5">
      <c r="A17" s="241" t="s">
        <v>1798</v>
      </c>
      <c r="B17" s="254"/>
      <c r="C17" s="255"/>
      <c r="D17" s="108" t="str">
        <f t="shared" si="1"/>
        <v/>
      </c>
      <c r="E17" s="253" t="str">
        <f t="shared" si="0"/>
        <v>否</v>
      </c>
    </row>
    <row r="18" ht="36" customHeight="1" spans="1:5">
      <c r="A18" s="241" t="s">
        <v>1799</v>
      </c>
      <c r="B18" s="257"/>
      <c r="C18" s="258"/>
      <c r="D18" s="108" t="str">
        <f t="shared" si="1"/>
        <v/>
      </c>
      <c r="E18" s="253" t="str">
        <f t="shared" si="0"/>
        <v>否</v>
      </c>
    </row>
    <row r="19" ht="36" customHeight="1" spans="1:5">
      <c r="A19" s="241" t="s">
        <v>1800</v>
      </c>
      <c r="B19" s="257"/>
      <c r="C19" s="258"/>
      <c r="D19" s="108" t="str">
        <f t="shared" si="1"/>
        <v/>
      </c>
      <c r="E19" s="253" t="str">
        <f t="shared" si="0"/>
        <v>否</v>
      </c>
    </row>
    <row r="20" ht="36" customHeight="1" spans="1:5">
      <c r="A20" s="241" t="s">
        <v>1801</v>
      </c>
      <c r="B20" s="254"/>
      <c r="C20" s="258"/>
      <c r="D20" s="108" t="str">
        <f t="shared" si="1"/>
        <v/>
      </c>
      <c r="E20" s="253" t="str">
        <f t="shared" si="0"/>
        <v>否</v>
      </c>
    </row>
    <row r="21" ht="36" customHeight="1" spans="1:5">
      <c r="A21" s="241" t="s">
        <v>1802</v>
      </c>
      <c r="B21" s="257"/>
      <c r="C21" s="255"/>
      <c r="D21" s="108" t="str">
        <f t="shared" si="1"/>
        <v/>
      </c>
      <c r="E21" s="253" t="str">
        <f t="shared" si="0"/>
        <v>否</v>
      </c>
    </row>
    <row r="22" ht="36" customHeight="1" spans="1:5">
      <c r="A22" s="241" t="s">
        <v>1803</v>
      </c>
      <c r="B22" s="257">
        <v>3753</v>
      </c>
      <c r="C22" s="255"/>
      <c r="D22" s="108">
        <f t="shared" si="1"/>
        <v>-1</v>
      </c>
      <c r="E22" s="253" t="str">
        <f t="shared" si="0"/>
        <v>是</v>
      </c>
    </row>
    <row r="23" ht="36" customHeight="1" spans="1:5">
      <c r="A23" s="164" t="s">
        <v>1804</v>
      </c>
      <c r="B23" s="252"/>
      <c r="C23" s="252"/>
      <c r="D23" s="105" t="str">
        <f t="shared" si="1"/>
        <v/>
      </c>
      <c r="E23" s="253" t="str">
        <f t="shared" si="0"/>
        <v>否</v>
      </c>
    </row>
    <row r="24" ht="36" customHeight="1" spans="1:5">
      <c r="A24" s="183" t="s">
        <v>1805</v>
      </c>
      <c r="B24" s="257"/>
      <c r="C24" s="255"/>
      <c r="D24" s="108" t="str">
        <f t="shared" si="1"/>
        <v/>
      </c>
      <c r="E24" s="253" t="str">
        <f t="shared" si="0"/>
        <v>否</v>
      </c>
    </row>
    <row r="25" ht="36" customHeight="1" spans="1:5">
      <c r="A25" s="183" t="s">
        <v>1806</v>
      </c>
      <c r="B25" s="257"/>
      <c r="C25" s="255"/>
      <c r="D25" s="108" t="str">
        <f t="shared" si="1"/>
        <v/>
      </c>
      <c r="E25" s="253" t="str">
        <f t="shared" si="0"/>
        <v>否</v>
      </c>
    </row>
    <row r="26" ht="36" customHeight="1" spans="1:5">
      <c r="A26" s="183" t="s">
        <v>1807</v>
      </c>
      <c r="B26" s="257"/>
      <c r="C26" s="255"/>
      <c r="D26" s="108" t="str">
        <f t="shared" si="1"/>
        <v/>
      </c>
      <c r="E26" s="253" t="str">
        <f t="shared" si="0"/>
        <v>否</v>
      </c>
    </row>
    <row r="27" ht="36" customHeight="1" spans="1:5">
      <c r="A27" s="183" t="s">
        <v>1808</v>
      </c>
      <c r="B27" s="257"/>
      <c r="C27" s="255"/>
      <c r="D27" s="108" t="str">
        <f t="shared" si="1"/>
        <v/>
      </c>
      <c r="E27" s="253" t="str">
        <f t="shared" si="0"/>
        <v>否</v>
      </c>
    </row>
    <row r="28" ht="36" customHeight="1" spans="1:5">
      <c r="A28" s="164" t="s">
        <v>1809</v>
      </c>
      <c r="B28" s="252"/>
      <c r="C28" s="252"/>
      <c r="D28" s="105" t="str">
        <f t="shared" si="1"/>
        <v/>
      </c>
      <c r="E28" s="253" t="str">
        <f t="shared" si="0"/>
        <v>否</v>
      </c>
    </row>
    <row r="29" ht="36" customHeight="1" spans="1:5">
      <c r="A29" s="183" t="s">
        <v>1810</v>
      </c>
      <c r="B29" s="257"/>
      <c r="C29" s="255"/>
      <c r="D29" s="108" t="str">
        <f t="shared" si="1"/>
        <v/>
      </c>
      <c r="E29" s="253" t="str">
        <f t="shared" si="0"/>
        <v>否</v>
      </c>
    </row>
    <row r="30" ht="36" customHeight="1" spans="1:5">
      <c r="A30" s="183" t="s">
        <v>1811</v>
      </c>
      <c r="B30" s="254"/>
      <c r="C30" s="255"/>
      <c r="D30" s="108" t="str">
        <f t="shared" si="1"/>
        <v/>
      </c>
      <c r="E30" s="253" t="str">
        <f t="shared" si="0"/>
        <v>否</v>
      </c>
    </row>
    <row r="31" ht="36" customHeight="1" spans="1:5">
      <c r="A31" s="183" t="s">
        <v>1812</v>
      </c>
      <c r="B31" s="257"/>
      <c r="C31" s="255"/>
      <c r="D31" s="108" t="str">
        <f t="shared" si="1"/>
        <v/>
      </c>
      <c r="E31" s="253" t="str">
        <f t="shared" si="0"/>
        <v>否</v>
      </c>
    </row>
    <row r="32" ht="36" customHeight="1" spans="1:5">
      <c r="A32" s="164" t="s">
        <v>1813</v>
      </c>
      <c r="B32" s="252"/>
      <c r="C32" s="252"/>
      <c r="D32" s="105" t="str">
        <f t="shared" si="1"/>
        <v/>
      </c>
      <c r="E32" s="253" t="str">
        <f t="shared" si="0"/>
        <v>否</v>
      </c>
    </row>
    <row r="33" ht="36" customHeight="1" spans="1:5">
      <c r="A33" s="183" t="s">
        <v>1814</v>
      </c>
      <c r="B33" s="254"/>
      <c r="C33" s="259"/>
      <c r="D33" s="108" t="str">
        <f t="shared" si="1"/>
        <v/>
      </c>
      <c r="E33" s="253" t="str">
        <f t="shared" si="0"/>
        <v>否</v>
      </c>
    </row>
    <row r="34" ht="36" customHeight="1" spans="1:5">
      <c r="A34" s="183" t="s">
        <v>1815</v>
      </c>
      <c r="B34" s="257"/>
      <c r="C34" s="259"/>
      <c r="D34" s="108" t="str">
        <f t="shared" si="1"/>
        <v/>
      </c>
      <c r="E34" s="253" t="str">
        <f t="shared" si="0"/>
        <v>否</v>
      </c>
    </row>
    <row r="35" ht="36" customHeight="1" spans="1:5">
      <c r="A35" s="183" t="s">
        <v>1816</v>
      </c>
      <c r="B35" s="257"/>
      <c r="C35" s="258"/>
      <c r="D35" s="108" t="str">
        <f t="shared" si="1"/>
        <v/>
      </c>
      <c r="E35" s="253" t="str">
        <f t="shared" si="0"/>
        <v>否</v>
      </c>
    </row>
    <row r="36" ht="36" customHeight="1" spans="1:5">
      <c r="A36" s="164" t="s">
        <v>1817</v>
      </c>
      <c r="B36" s="260">
        <v>1191</v>
      </c>
      <c r="C36" s="261">
        <v>6000</v>
      </c>
      <c r="D36" s="105">
        <f t="shared" si="1"/>
        <v>4.038</v>
      </c>
      <c r="E36" s="253" t="str">
        <f t="shared" si="0"/>
        <v>是</v>
      </c>
    </row>
    <row r="37" ht="36" customHeight="1" spans="1:5">
      <c r="A37" s="262" t="s">
        <v>1818</v>
      </c>
      <c r="B37" s="252">
        <f>B4+B23+B28+B32+B36</f>
        <v>4944</v>
      </c>
      <c r="C37" s="252">
        <f>C4+C23+C28+C32+C36</f>
        <v>6000</v>
      </c>
      <c r="D37" s="105">
        <f t="shared" si="1"/>
        <v>0.214</v>
      </c>
      <c r="E37" s="253" t="str">
        <f t="shared" si="0"/>
        <v>是</v>
      </c>
    </row>
    <row r="38" ht="36" customHeight="1" spans="1:5">
      <c r="A38" s="263" t="s">
        <v>60</v>
      </c>
      <c r="B38" s="254">
        <v>14</v>
      </c>
      <c r="C38" s="259">
        <v>14</v>
      </c>
      <c r="D38" s="105">
        <f t="shared" si="1"/>
        <v>0</v>
      </c>
      <c r="E38" s="253" t="str">
        <f t="shared" si="0"/>
        <v>是</v>
      </c>
    </row>
    <row r="39" ht="36" customHeight="1" spans="1:5">
      <c r="A39" s="222" t="s">
        <v>1819</v>
      </c>
      <c r="B39" s="252">
        <v>14</v>
      </c>
      <c r="C39" s="261">
        <v>23</v>
      </c>
      <c r="D39" s="105">
        <f t="shared" si="1"/>
        <v>0.643</v>
      </c>
      <c r="E39" s="253" t="str">
        <f t="shared" si="0"/>
        <v>是</v>
      </c>
    </row>
    <row r="40" ht="36" customHeight="1" spans="1:5">
      <c r="A40" s="263" t="s">
        <v>1820</v>
      </c>
      <c r="B40" s="254"/>
      <c r="C40" s="259"/>
      <c r="D40" s="105" t="str">
        <f t="shared" si="1"/>
        <v/>
      </c>
      <c r="E40" s="253" t="str">
        <f t="shared" si="0"/>
        <v>否</v>
      </c>
    </row>
    <row r="41" ht="36" customHeight="1" spans="1:5">
      <c r="A41" s="262" t="s">
        <v>67</v>
      </c>
      <c r="B41" s="252">
        <f>B37+B38+B39</f>
        <v>4972</v>
      </c>
      <c r="C41" s="252">
        <f>C37+C38+C39</f>
        <v>6037</v>
      </c>
      <c r="D41" s="105">
        <f t="shared" si="1"/>
        <v>0.214</v>
      </c>
      <c r="E41" s="253" t="str">
        <f t="shared" si="0"/>
        <v>是</v>
      </c>
    </row>
    <row r="42" spans="2:2">
      <c r="B42" s="247"/>
    </row>
    <row r="43" spans="2:3">
      <c r="B43" s="247"/>
      <c r="C43" s="247"/>
    </row>
    <row r="44" spans="2:2">
      <c r="B44" s="247"/>
    </row>
    <row r="45" spans="2:3">
      <c r="B45" s="247"/>
      <c r="C45" s="247"/>
    </row>
    <row r="46" spans="2:2">
      <c r="B46" s="247"/>
    </row>
    <row r="47" spans="2:2">
      <c r="B47" s="247"/>
    </row>
    <row r="48" spans="2:3">
      <c r="B48" s="247"/>
      <c r="C48" s="247"/>
    </row>
    <row r="49" spans="2:2">
      <c r="B49" s="247"/>
    </row>
    <row r="50" spans="2:2">
      <c r="B50" s="247"/>
    </row>
    <row r="51" spans="2:2">
      <c r="B51" s="247"/>
    </row>
    <row r="52" spans="2:2">
      <c r="B52" s="247"/>
    </row>
    <row r="53" spans="2:3">
      <c r="B53" s="247"/>
      <c r="C53" s="247"/>
    </row>
    <row r="54" spans="2:2">
      <c r="B54" s="247"/>
    </row>
  </sheetData>
  <mergeCells count="1">
    <mergeCell ref="A1:D1"/>
  </mergeCells>
  <conditionalFormatting sqref="E3:F4 F5:F39 E5:E41">
    <cfRule type="cellIs" dxfId="3" priority="2" stopIfTrue="1" operator="lessThanOrEqual">
      <formula>-1</formula>
    </cfRule>
  </conditionalFormatting>
  <conditionalFormatting sqref="E4:F4 F5:F7 E5:E41">
    <cfRule type="cellIs" dxfId="3"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tabColor rgb="FF00B0F0"/>
  </sheetPr>
  <dimension ref="A1:E41"/>
  <sheetViews>
    <sheetView showGridLines="0" showZeros="0" view="pageBreakPreview" zoomScale="70" zoomScaleNormal="100" topLeftCell="A4" workbookViewId="0">
      <selection activeCell="C7" sqref="C7"/>
    </sheetView>
  </sheetViews>
  <sheetFormatPr defaultColWidth="9" defaultRowHeight="14.25" outlineLevelCol="4"/>
  <cols>
    <col min="1" max="1" width="50.775" style="192" customWidth="1"/>
    <col min="2" max="2" width="20.6666666666667" style="192" customWidth="1"/>
    <col min="3" max="3" width="20.6666666666667" style="228" customWidth="1"/>
    <col min="4" max="4" width="20.6666666666667" style="192" customWidth="1"/>
    <col min="5" max="5" width="4.21666666666667" style="192" hidden="1" customWidth="1"/>
    <col min="6" max="16384" width="9" style="192"/>
  </cols>
  <sheetData>
    <row r="1" ht="45" customHeight="1" spans="1:5">
      <c r="A1" s="229" t="s">
        <v>1821</v>
      </c>
      <c r="B1" s="229"/>
      <c r="C1" s="229"/>
      <c r="D1" s="229"/>
      <c r="E1" s="230"/>
    </row>
    <row r="2" ht="20.1" customHeight="1" spans="1:5">
      <c r="A2" s="231"/>
      <c r="B2" s="231"/>
      <c r="C2" s="231"/>
      <c r="D2" s="232" t="s">
        <v>1</v>
      </c>
      <c r="E2" s="233"/>
    </row>
    <row r="3" ht="45" customHeight="1" spans="1:5">
      <c r="A3" s="234" t="s">
        <v>3</v>
      </c>
      <c r="B3" s="175" t="s">
        <v>4</v>
      </c>
      <c r="C3" s="175" t="s">
        <v>5</v>
      </c>
      <c r="D3" s="175" t="s">
        <v>6</v>
      </c>
      <c r="E3" s="235" t="s">
        <v>7</v>
      </c>
    </row>
    <row r="4" ht="35.1" customHeight="1" spans="1:5">
      <c r="A4" s="164" t="s">
        <v>1822</v>
      </c>
      <c r="B4" s="236"/>
      <c r="C4" s="236">
        <v>37</v>
      </c>
      <c r="D4" s="105" t="str">
        <f>IF(B4&gt;0,C4/B4-1,IF(B4&lt;0,-(C4/B4-1),""))</f>
        <v/>
      </c>
      <c r="E4" s="237" t="str">
        <f t="shared" ref="E4:E28" si="0">IF(A4&lt;&gt;"",IF(SUM(B4:C4)&lt;&gt;0,"是","否"),"是")</f>
        <v>是</v>
      </c>
    </row>
    <row r="5" ht="35.1" customHeight="1" spans="1:5">
      <c r="A5" s="166" t="s">
        <v>1823</v>
      </c>
      <c r="B5" s="238"/>
      <c r="C5" s="238"/>
      <c r="D5" s="108" t="str">
        <f>IF(B5&gt;0,C5/B5-1,IF(B5&lt;0,-(C5/B5-1),""))</f>
        <v/>
      </c>
      <c r="E5" s="237" t="str">
        <f t="shared" si="0"/>
        <v>否</v>
      </c>
    </row>
    <row r="6" ht="35.1" customHeight="1" spans="1:5">
      <c r="A6" s="166" t="s">
        <v>1824</v>
      </c>
      <c r="B6" s="238"/>
      <c r="C6" s="238"/>
      <c r="D6" s="108" t="str">
        <f>IF(B6&gt;0,C6/B6-1,IF(B6&lt;0,-(C6/B6-1),""))</f>
        <v/>
      </c>
      <c r="E6" s="237" t="str">
        <f t="shared" si="0"/>
        <v>否</v>
      </c>
    </row>
    <row r="7" ht="35.1" customHeight="1" spans="1:5">
      <c r="A7" s="166" t="s">
        <v>1825</v>
      </c>
      <c r="B7" s="238"/>
      <c r="C7" s="238">
        <v>37</v>
      </c>
      <c r="D7" s="108" t="str">
        <f>IF(B7&gt;0,C7/B7-1,IF(B7&lt;0,-(C7/B7-1),""))</f>
        <v/>
      </c>
      <c r="E7" s="237" t="str">
        <f t="shared" si="0"/>
        <v>是</v>
      </c>
    </row>
    <row r="8" ht="35.1" customHeight="1" spans="1:5">
      <c r="A8" s="166" t="s">
        <v>1826</v>
      </c>
      <c r="B8" s="238"/>
      <c r="C8" s="238"/>
      <c r="D8" s="108" t="str">
        <f>IF(B8&gt;0,C8/B8-1,IF(B8&lt;0,-(C8/B8-1),""))</f>
        <v/>
      </c>
      <c r="E8" s="237" t="str">
        <f t="shared" si="0"/>
        <v>否</v>
      </c>
    </row>
    <row r="9" ht="35.1" customHeight="1" spans="1:5">
      <c r="A9" s="166" t="s">
        <v>1827</v>
      </c>
      <c r="B9" s="239"/>
      <c r="C9" s="239"/>
      <c r="D9" s="204" t="s">
        <v>1828</v>
      </c>
      <c r="E9" s="237" t="str">
        <f t="shared" si="0"/>
        <v>否</v>
      </c>
    </row>
    <row r="10" ht="35.1" customHeight="1" spans="1:5">
      <c r="A10" s="166" t="s">
        <v>1829</v>
      </c>
      <c r="B10" s="238"/>
      <c r="C10" s="238"/>
      <c r="D10" s="108" t="str">
        <f>IF(B10&gt;0,C10/B10-1,IF(B10&lt;0,-(C10/B10-1),""))</f>
        <v/>
      </c>
      <c r="E10" s="237" t="str">
        <f t="shared" si="0"/>
        <v>否</v>
      </c>
    </row>
    <row r="11" ht="35.1" customHeight="1" spans="1:5">
      <c r="A11" s="164" t="s">
        <v>1830</v>
      </c>
      <c r="B11" s="240"/>
      <c r="C11" s="240"/>
      <c r="D11" s="105" t="str">
        <f>IF(B11&gt;0,C11/B11-1,IF(B11&lt;0,-(C11/B11-1),""))</f>
        <v/>
      </c>
      <c r="E11" s="237" t="str">
        <f t="shared" si="0"/>
        <v>否</v>
      </c>
    </row>
    <row r="12" ht="35.1" customHeight="1" spans="1:5">
      <c r="A12" s="166" t="s">
        <v>1831</v>
      </c>
      <c r="B12" s="238"/>
      <c r="C12" s="238"/>
      <c r="D12" s="108" t="str">
        <f>IF(B12&gt;0,C12/B12-1,IF(B12&lt;0,-(C12/B12-1),""))</f>
        <v/>
      </c>
      <c r="E12" s="237" t="str">
        <f t="shared" si="0"/>
        <v>否</v>
      </c>
    </row>
    <row r="13" ht="35.1" customHeight="1" spans="1:5">
      <c r="A13" s="166" t="s">
        <v>1832</v>
      </c>
      <c r="B13" s="238"/>
      <c r="C13" s="238"/>
      <c r="D13" s="108" t="str">
        <f>IF(B13&gt;0,C13/B13-1,IF(B13&lt;0,-(C13/B13-1),""))</f>
        <v/>
      </c>
      <c r="E13" s="237" t="str">
        <f t="shared" si="0"/>
        <v>否</v>
      </c>
    </row>
    <row r="14" ht="35.1" customHeight="1" spans="1:5">
      <c r="A14" s="166" t="s">
        <v>1833</v>
      </c>
      <c r="B14" s="239"/>
      <c r="C14" s="239"/>
      <c r="D14" s="204" t="s">
        <v>1828</v>
      </c>
      <c r="E14" s="237" t="str">
        <f t="shared" si="0"/>
        <v>否</v>
      </c>
    </row>
    <row r="15" ht="35.1" customHeight="1" spans="1:5">
      <c r="A15" s="166" t="s">
        <v>1834</v>
      </c>
      <c r="B15" s="239"/>
      <c r="C15" s="239"/>
      <c r="D15" s="204" t="s">
        <v>1828</v>
      </c>
      <c r="E15" s="237" t="str">
        <f t="shared" si="0"/>
        <v>否</v>
      </c>
    </row>
    <row r="16" ht="35.1" customHeight="1" spans="1:5">
      <c r="A16" s="166" t="s">
        <v>1835</v>
      </c>
      <c r="B16" s="238"/>
      <c r="C16" s="238"/>
      <c r="D16" s="108" t="str">
        <f t="shared" ref="D16:D24" si="1">IF(B16&gt;0,C16/B16-1,IF(B16&lt;0,-(C16/B16-1),""))</f>
        <v/>
      </c>
      <c r="E16" s="237" t="str">
        <f t="shared" si="0"/>
        <v>否</v>
      </c>
    </row>
    <row r="17" s="227" customFormat="1" ht="35.1" customHeight="1" spans="1:5">
      <c r="A17" s="164" t="s">
        <v>1836</v>
      </c>
      <c r="B17" s="240"/>
      <c r="C17" s="240"/>
      <c r="D17" s="105" t="str">
        <f t="shared" si="1"/>
        <v/>
      </c>
      <c r="E17" s="237" t="str">
        <f t="shared" si="0"/>
        <v>否</v>
      </c>
    </row>
    <row r="18" ht="35.1" customHeight="1" spans="1:5">
      <c r="A18" s="166" t="s">
        <v>1837</v>
      </c>
      <c r="B18" s="238"/>
      <c r="C18" s="238"/>
      <c r="D18" s="108" t="str">
        <f t="shared" si="1"/>
        <v/>
      </c>
      <c r="E18" s="237" t="str">
        <f t="shared" si="0"/>
        <v>否</v>
      </c>
    </row>
    <row r="19" ht="35.1" customHeight="1" spans="1:5">
      <c r="A19" s="164" t="s">
        <v>1838</v>
      </c>
      <c r="B19" s="240"/>
      <c r="C19" s="240"/>
      <c r="D19" s="105" t="str">
        <f t="shared" si="1"/>
        <v/>
      </c>
      <c r="E19" s="237" t="str">
        <f t="shared" si="0"/>
        <v>否</v>
      </c>
    </row>
    <row r="20" ht="35.1" customHeight="1" spans="1:5">
      <c r="A20" s="241" t="s">
        <v>1839</v>
      </c>
      <c r="B20" s="238"/>
      <c r="C20" s="238"/>
      <c r="D20" s="108" t="str">
        <f t="shared" si="1"/>
        <v/>
      </c>
      <c r="E20" s="237" t="str">
        <f t="shared" si="0"/>
        <v>否</v>
      </c>
    </row>
    <row r="21" ht="35.1" customHeight="1" spans="1:5">
      <c r="A21" s="164" t="s">
        <v>1840</v>
      </c>
      <c r="B21" s="240"/>
      <c r="C21" s="240"/>
      <c r="D21" s="105" t="str">
        <f t="shared" si="1"/>
        <v/>
      </c>
      <c r="E21" s="237" t="str">
        <f t="shared" si="0"/>
        <v>否</v>
      </c>
    </row>
    <row r="22" ht="35.1" customHeight="1" spans="1:5">
      <c r="A22" s="166" t="s">
        <v>1841</v>
      </c>
      <c r="B22" s="238"/>
      <c r="C22" s="238"/>
      <c r="D22" s="108" t="str">
        <f t="shared" si="1"/>
        <v/>
      </c>
      <c r="E22" s="237" t="str">
        <f t="shared" si="0"/>
        <v>否</v>
      </c>
    </row>
    <row r="23" ht="35.1" customHeight="1" spans="1:5">
      <c r="A23" s="220" t="s">
        <v>1842</v>
      </c>
      <c r="B23" s="240"/>
      <c r="C23" s="240">
        <v>37</v>
      </c>
      <c r="D23" s="105" t="str">
        <f t="shared" si="1"/>
        <v/>
      </c>
      <c r="E23" s="237" t="str">
        <f t="shared" si="0"/>
        <v>是</v>
      </c>
    </row>
    <row r="24" ht="35.1" customHeight="1" spans="1:5">
      <c r="A24" s="242" t="s">
        <v>119</v>
      </c>
      <c r="B24" s="240"/>
      <c r="C24" s="240"/>
      <c r="D24" s="105" t="str">
        <f t="shared" si="1"/>
        <v/>
      </c>
      <c r="E24" s="237" t="str">
        <f t="shared" si="0"/>
        <v>否</v>
      </c>
    </row>
    <row r="25" ht="35.1" customHeight="1" spans="1:5">
      <c r="A25" s="243" t="s">
        <v>1843</v>
      </c>
      <c r="B25" s="239"/>
      <c r="C25" s="239"/>
      <c r="D25" s="244"/>
      <c r="E25" s="237" t="str">
        <f t="shared" si="0"/>
        <v>否</v>
      </c>
    </row>
    <row r="26" ht="35.1" customHeight="1" spans="1:5">
      <c r="A26" s="245" t="s">
        <v>1844</v>
      </c>
      <c r="B26" s="238">
        <v>4949</v>
      </c>
      <c r="C26" s="238">
        <v>6000</v>
      </c>
      <c r="D26" s="108">
        <f>IF(B26&gt;0,C26/B26-1,IF(B26&lt;0,-(C26/B26-1),""))</f>
        <v>0.212</v>
      </c>
      <c r="E26" s="237" t="str">
        <f t="shared" si="0"/>
        <v>是</v>
      </c>
    </row>
    <row r="27" ht="35.1" customHeight="1" spans="1:5">
      <c r="A27" s="246" t="s">
        <v>1845</v>
      </c>
      <c r="B27" s="240">
        <v>23</v>
      </c>
      <c r="C27" s="240"/>
      <c r="D27" s="105">
        <f>IF(B27&gt;0,C27/B27-1,IF(B27&lt;0,-(C27/B27-1),""))</f>
        <v>-1</v>
      </c>
      <c r="E27" s="237" t="str">
        <f t="shared" si="0"/>
        <v>是</v>
      </c>
    </row>
    <row r="28" ht="35.1" customHeight="1" spans="1:5">
      <c r="A28" s="184" t="s">
        <v>126</v>
      </c>
      <c r="B28" s="240">
        <v>4972</v>
      </c>
      <c r="C28" s="240">
        <v>6037</v>
      </c>
      <c r="D28" s="105">
        <f>IF(B28&gt;0,C28/B28-1,IF(B28&lt;0,-(C28/B28-1),""))</f>
        <v>0.214</v>
      </c>
      <c r="E28" s="237" t="str">
        <f t="shared" si="0"/>
        <v>是</v>
      </c>
    </row>
    <row r="29" spans="2:2">
      <c r="B29" s="225"/>
    </row>
    <row r="30" spans="2:3">
      <c r="B30" s="225"/>
      <c r="C30" s="247"/>
    </row>
    <row r="31" spans="2:2">
      <c r="B31" s="225"/>
    </row>
    <row r="32" spans="2:3">
      <c r="B32" s="225"/>
      <c r="C32" s="247"/>
    </row>
    <row r="33" spans="2:2">
      <c r="B33" s="225"/>
    </row>
    <row r="34" spans="2:2">
      <c r="B34" s="225"/>
    </row>
    <row r="35" spans="2:3">
      <c r="B35" s="225"/>
      <c r="C35" s="247"/>
    </row>
    <row r="36" spans="2:2">
      <c r="B36" s="225"/>
    </row>
    <row r="37" spans="2:2">
      <c r="B37" s="225"/>
    </row>
    <row r="38" spans="2:2">
      <c r="B38" s="225"/>
    </row>
    <row r="39" spans="2:2">
      <c r="B39" s="225"/>
    </row>
    <row r="40" spans="2:3">
      <c r="B40" s="225"/>
      <c r="C40" s="247"/>
    </row>
    <row r="41" spans="2:2">
      <c r="B41" s="225"/>
    </row>
  </sheetData>
  <mergeCells count="1">
    <mergeCell ref="A1:D1"/>
  </mergeCells>
  <conditionalFormatting sqref="E29">
    <cfRule type="cellIs" dxfId="3" priority="1" stopIfTrue="1" operator="lessThanOrEqual">
      <formula>-1</formula>
    </cfRule>
  </conditionalFormatting>
  <conditionalFormatting sqref="E3:E29 D9 D14:D15 D25">
    <cfRule type="cellIs" dxfId="3" priority="2"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4" orientation="portrait"/>
  <headerFooter alignWithMargins="0">
    <oddFooter>&amp;C&amp;16- &amp;P -</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tabColor rgb="FF00B0F0"/>
  </sheetPr>
  <dimension ref="A1:E48"/>
  <sheetViews>
    <sheetView showGridLines="0" showZeros="0" view="pageBreakPreview" zoomScale="70" zoomScaleNormal="100" topLeftCell="A10" workbookViewId="0">
      <selection activeCell="C35" sqref="C35"/>
    </sheetView>
  </sheetViews>
  <sheetFormatPr defaultColWidth="9" defaultRowHeight="20.25" outlineLevelCol="4"/>
  <cols>
    <col min="1" max="1" width="52.6666666666667" style="192" customWidth="1"/>
    <col min="2" max="2" width="20.6666666666667" style="192" customWidth="1"/>
    <col min="3" max="3" width="20.6666666666667" style="193" customWidth="1"/>
    <col min="4" max="4" width="20.6666666666667" style="192" customWidth="1"/>
    <col min="5" max="5" width="4.44166666666667" style="192" hidden="1" customWidth="1"/>
    <col min="6" max="16384" width="9" style="192"/>
  </cols>
  <sheetData>
    <row r="1" ht="45" customHeight="1" spans="1:4">
      <c r="A1" s="194" t="s">
        <v>1846</v>
      </c>
      <c r="B1" s="194"/>
      <c r="C1" s="195"/>
      <c r="D1" s="194"/>
    </row>
    <row r="2" ht="20.1" customHeight="1" spans="1:4">
      <c r="A2" s="196"/>
      <c r="B2" s="196"/>
      <c r="C2" s="197"/>
      <c r="D2" s="198" t="s">
        <v>1</v>
      </c>
    </row>
    <row r="3" ht="45" customHeight="1" spans="1:5">
      <c r="A3" s="199" t="s">
        <v>1784</v>
      </c>
      <c r="B3" s="175" t="s">
        <v>4</v>
      </c>
      <c r="C3" s="175" t="s">
        <v>5</v>
      </c>
      <c r="D3" s="175" t="s">
        <v>6</v>
      </c>
      <c r="E3" s="192" t="s">
        <v>7</v>
      </c>
    </row>
    <row r="4" ht="36" customHeight="1" spans="1:5">
      <c r="A4" s="164" t="s">
        <v>1847</v>
      </c>
      <c r="B4" s="104">
        <v>3753</v>
      </c>
      <c r="C4" s="200"/>
      <c r="D4" s="105">
        <f>IF(B4&gt;0,C4/B4-1,IF(B4&lt;0,-(C4/B4-1),""))</f>
        <v>-1</v>
      </c>
      <c r="E4" s="152" t="str">
        <f t="shared" ref="E4:E35" si="0">IF(A4&lt;&gt;"",IF(SUM(B4:C4)&lt;&gt;0,"是","否"),"是")</f>
        <v>是</v>
      </c>
    </row>
    <row r="5" ht="36" customHeight="1" spans="1:5">
      <c r="A5" s="183" t="s">
        <v>1786</v>
      </c>
      <c r="B5" s="104"/>
      <c r="C5" s="201"/>
      <c r="D5" s="202" t="s">
        <v>1828</v>
      </c>
      <c r="E5" s="152" t="str">
        <f t="shared" si="0"/>
        <v>否</v>
      </c>
    </row>
    <row r="6" ht="36" customHeight="1" spans="1:5">
      <c r="A6" s="183" t="s">
        <v>1787</v>
      </c>
      <c r="B6" s="178"/>
      <c r="C6" s="203"/>
      <c r="D6" s="204" t="s">
        <v>1828</v>
      </c>
      <c r="E6" s="152" t="str">
        <f t="shared" si="0"/>
        <v>否</v>
      </c>
    </row>
    <row r="7" ht="36" customHeight="1" spans="1:5">
      <c r="A7" s="183" t="s">
        <v>1788</v>
      </c>
      <c r="B7" s="205"/>
      <c r="C7" s="201"/>
      <c r="D7" s="206" t="s">
        <v>1828</v>
      </c>
      <c r="E7" s="152" t="str">
        <f t="shared" si="0"/>
        <v>否</v>
      </c>
    </row>
    <row r="8" ht="36" customHeight="1" spans="1:5">
      <c r="A8" s="183" t="s">
        <v>1789</v>
      </c>
      <c r="B8" s="207"/>
      <c r="C8" s="203">
        <v>0</v>
      </c>
      <c r="D8" s="204" t="s">
        <v>1828</v>
      </c>
      <c r="E8" s="152" t="str">
        <f t="shared" si="0"/>
        <v>否</v>
      </c>
    </row>
    <row r="9" ht="36" customHeight="1" spans="1:5">
      <c r="A9" s="183" t="s">
        <v>1790</v>
      </c>
      <c r="B9" s="205"/>
      <c r="C9" s="201"/>
      <c r="D9" s="206" t="s">
        <v>1828</v>
      </c>
      <c r="E9" s="152" t="str">
        <f t="shared" si="0"/>
        <v>否</v>
      </c>
    </row>
    <row r="10" ht="36" customHeight="1" spans="1:5">
      <c r="A10" s="183" t="s">
        <v>1793</v>
      </c>
      <c r="B10" s="208"/>
      <c r="C10" s="201"/>
      <c r="D10" s="209" t="s">
        <v>1828</v>
      </c>
      <c r="E10" s="152" t="str">
        <f t="shared" si="0"/>
        <v>否</v>
      </c>
    </row>
    <row r="11" ht="36" customHeight="1" spans="1:5">
      <c r="A11" s="183" t="s">
        <v>1794</v>
      </c>
      <c r="B11" s="208"/>
      <c r="C11" s="210"/>
      <c r="D11" s="206" t="s">
        <v>1828</v>
      </c>
      <c r="E11" s="152" t="str">
        <f t="shared" si="0"/>
        <v>否</v>
      </c>
    </row>
    <row r="12" ht="36" customHeight="1" spans="1:5">
      <c r="A12" s="183" t="s">
        <v>1795</v>
      </c>
      <c r="B12" s="205"/>
      <c r="C12" s="211"/>
      <c r="D12" s="206" t="s">
        <v>1828</v>
      </c>
      <c r="E12" s="152" t="str">
        <f t="shared" si="0"/>
        <v>否</v>
      </c>
    </row>
    <row r="13" ht="36" customHeight="1" spans="1:5">
      <c r="A13" s="183" t="s">
        <v>1796</v>
      </c>
      <c r="B13" s="205"/>
      <c r="C13" s="201"/>
      <c r="D13" s="206" t="s">
        <v>1828</v>
      </c>
      <c r="E13" s="152" t="str">
        <f t="shared" si="0"/>
        <v>否</v>
      </c>
    </row>
    <row r="14" ht="36" customHeight="1" spans="1:5">
      <c r="A14" s="183" t="s">
        <v>1792</v>
      </c>
      <c r="B14" s="205"/>
      <c r="C14" s="201"/>
      <c r="D14" s="206" t="s">
        <v>1828</v>
      </c>
      <c r="E14" s="152" t="str">
        <f t="shared" si="0"/>
        <v>否</v>
      </c>
    </row>
    <row r="15" ht="36" customHeight="1" spans="1:5">
      <c r="A15" s="183" t="s">
        <v>1848</v>
      </c>
      <c r="B15" s="205"/>
      <c r="C15" s="210"/>
      <c r="D15" s="206" t="s">
        <v>1828</v>
      </c>
      <c r="E15" s="152" t="str">
        <f t="shared" si="0"/>
        <v>否</v>
      </c>
    </row>
    <row r="16" ht="36" customHeight="1" spans="1:5">
      <c r="A16" s="183" t="s">
        <v>1798</v>
      </c>
      <c r="B16" s="205"/>
      <c r="C16" s="201"/>
      <c r="D16" s="206" t="s">
        <v>1828</v>
      </c>
      <c r="E16" s="152" t="str">
        <f t="shared" si="0"/>
        <v>否</v>
      </c>
    </row>
    <row r="17" ht="36" customHeight="1" spans="1:5">
      <c r="A17" s="183" t="s">
        <v>1799</v>
      </c>
      <c r="B17" s="205"/>
      <c r="C17" s="201"/>
      <c r="D17" s="206" t="s">
        <v>1828</v>
      </c>
      <c r="E17" s="152" t="str">
        <f t="shared" si="0"/>
        <v>否</v>
      </c>
    </row>
    <row r="18" ht="36" customHeight="1" spans="1:5">
      <c r="A18" s="183" t="s">
        <v>1800</v>
      </c>
      <c r="B18" s="205"/>
      <c r="C18" s="201"/>
      <c r="D18" s="206" t="s">
        <v>1828</v>
      </c>
      <c r="E18" s="152" t="str">
        <f t="shared" si="0"/>
        <v>否</v>
      </c>
    </row>
    <row r="19" ht="36" customHeight="1" spans="1:5">
      <c r="A19" s="183" t="s">
        <v>1802</v>
      </c>
      <c r="B19" s="207"/>
      <c r="C19" s="203"/>
      <c r="D19" s="204" t="s">
        <v>1828</v>
      </c>
      <c r="E19" s="152" t="str">
        <f t="shared" si="0"/>
        <v>否</v>
      </c>
    </row>
    <row r="20" ht="36" customHeight="1" spans="1:5">
      <c r="A20" s="183" t="s">
        <v>1803</v>
      </c>
      <c r="B20" s="205">
        <v>3753</v>
      </c>
      <c r="C20" s="201"/>
      <c r="D20" s="206"/>
      <c r="E20" s="152" t="str">
        <f t="shared" si="0"/>
        <v>是</v>
      </c>
    </row>
    <row r="21" ht="36" customHeight="1" spans="1:5">
      <c r="A21" s="164" t="s">
        <v>1849</v>
      </c>
      <c r="B21" s="212"/>
      <c r="C21" s="212"/>
      <c r="D21" s="202" t="s">
        <v>1828</v>
      </c>
      <c r="E21" s="152" t="str">
        <f t="shared" si="0"/>
        <v>否</v>
      </c>
    </row>
    <row r="22" ht="36" customHeight="1" spans="1:5">
      <c r="A22" s="183" t="s">
        <v>1805</v>
      </c>
      <c r="B22" s="213"/>
      <c r="C22" s="213"/>
      <c r="D22" s="206" t="s">
        <v>1828</v>
      </c>
      <c r="E22" s="152" t="str">
        <f t="shared" si="0"/>
        <v>否</v>
      </c>
    </row>
    <row r="23" ht="36" customHeight="1" spans="1:5">
      <c r="A23" s="183" t="s">
        <v>1806</v>
      </c>
      <c r="B23" s="213">
        <v>0</v>
      </c>
      <c r="C23" s="214"/>
      <c r="D23" s="206" t="s">
        <v>1828</v>
      </c>
      <c r="E23" s="152" t="str">
        <f t="shared" si="0"/>
        <v>否</v>
      </c>
    </row>
    <row r="24" ht="36" customHeight="1" spans="1:5">
      <c r="A24" s="164" t="s">
        <v>1850</v>
      </c>
      <c r="B24" s="177"/>
      <c r="C24" s="215"/>
      <c r="D24" s="204" t="s">
        <v>1828</v>
      </c>
      <c r="E24" s="152" t="str">
        <f t="shared" si="0"/>
        <v>否</v>
      </c>
    </row>
    <row r="25" ht="36" customHeight="1" spans="1:5">
      <c r="A25" s="183" t="s">
        <v>1851</v>
      </c>
      <c r="B25" s="178"/>
      <c r="C25" s="216"/>
      <c r="D25" s="204" t="s">
        <v>1828</v>
      </c>
      <c r="E25" s="152" t="str">
        <f t="shared" si="0"/>
        <v>否</v>
      </c>
    </row>
    <row r="26" ht="36" customHeight="1" spans="1:5">
      <c r="A26" s="183" t="s">
        <v>1852</v>
      </c>
      <c r="B26" s="178"/>
      <c r="C26" s="216"/>
      <c r="D26" s="204" t="s">
        <v>1828</v>
      </c>
      <c r="E26" s="152" t="str">
        <f t="shared" si="0"/>
        <v>否</v>
      </c>
    </row>
    <row r="27" ht="36" customHeight="1" spans="1:5">
      <c r="A27" s="183" t="s">
        <v>1853</v>
      </c>
      <c r="B27" s="107"/>
      <c r="C27" s="214"/>
      <c r="D27" s="204" t="s">
        <v>1828</v>
      </c>
      <c r="E27" s="152" t="str">
        <f t="shared" si="0"/>
        <v>否</v>
      </c>
    </row>
    <row r="28" ht="36" customHeight="1" spans="1:5">
      <c r="A28" s="164" t="s">
        <v>1854</v>
      </c>
      <c r="B28" s="177"/>
      <c r="C28" s="177"/>
      <c r="D28" s="202" t="s">
        <v>1828</v>
      </c>
      <c r="E28" s="152" t="str">
        <f t="shared" si="0"/>
        <v>否</v>
      </c>
    </row>
    <row r="29" ht="36" customHeight="1" spans="1:5">
      <c r="A29" s="183" t="s">
        <v>1815</v>
      </c>
      <c r="B29" s="107"/>
      <c r="C29" s="217"/>
      <c r="D29" s="209" t="s">
        <v>1828</v>
      </c>
      <c r="E29" s="152" t="str">
        <f t="shared" si="0"/>
        <v>否</v>
      </c>
    </row>
    <row r="30" ht="36" customHeight="1" spans="1:5">
      <c r="A30" s="164" t="s">
        <v>1855</v>
      </c>
      <c r="B30" s="189">
        <v>1191</v>
      </c>
      <c r="C30" s="218">
        <v>6000</v>
      </c>
      <c r="D30" s="219"/>
      <c r="E30" s="152" t="str">
        <f t="shared" si="0"/>
        <v>是</v>
      </c>
    </row>
    <row r="31" ht="36" customHeight="1" spans="1:5">
      <c r="A31" s="220" t="s">
        <v>1856</v>
      </c>
      <c r="B31" s="104">
        <v>4944</v>
      </c>
      <c r="C31" s="104"/>
      <c r="D31" s="202"/>
      <c r="E31" s="152" t="str">
        <f t="shared" si="0"/>
        <v>是</v>
      </c>
    </row>
    <row r="32" ht="36" customHeight="1" spans="1:5">
      <c r="A32" s="221" t="s">
        <v>60</v>
      </c>
      <c r="B32" s="177">
        <v>14</v>
      </c>
      <c r="C32" s="177">
        <v>14</v>
      </c>
      <c r="D32" s="202">
        <f>IF(B32&gt;0,C32/B32-1,IF(B32&lt;0,-(C32/B32-1),""))</f>
        <v>0</v>
      </c>
      <c r="E32" s="152" t="str">
        <f t="shared" si="0"/>
        <v>是</v>
      </c>
    </row>
    <row r="33" ht="36" customHeight="1" spans="1:5">
      <c r="A33" s="222" t="s">
        <v>1819</v>
      </c>
      <c r="B33" s="223">
        <v>14</v>
      </c>
      <c r="C33" s="177">
        <v>23</v>
      </c>
      <c r="D33" s="202" t="s">
        <v>1828</v>
      </c>
      <c r="E33" s="152" t="str">
        <f t="shared" si="0"/>
        <v>是</v>
      </c>
    </row>
    <row r="34" ht="36" customHeight="1" spans="1:5">
      <c r="A34" s="221" t="s">
        <v>1820</v>
      </c>
      <c r="B34" s="104"/>
      <c r="C34" s="224"/>
      <c r="D34" s="202"/>
      <c r="E34" s="152" t="str">
        <f t="shared" si="0"/>
        <v>否</v>
      </c>
    </row>
    <row r="35" ht="36" customHeight="1" spans="1:5">
      <c r="A35" s="184" t="s">
        <v>67</v>
      </c>
      <c r="B35" s="104">
        <v>4972</v>
      </c>
      <c r="C35" s="104">
        <v>6037</v>
      </c>
      <c r="D35" s="202"/>
      <c r="E35" s="152" t="str">
        <f t="shared" si="0"/>
        <v>是</v>
      </c>
    </row>
    <row r="36" spans="2:2">
      <c r="B36" s="225"/>
    </row>
    <row r="37" spans="2:2">
      <c r="B37" s="226"/>
    </row>
    <row r="38" spans="2:2">
      <c r="B38" s="225"/>
    </row>
    <row r="39" spans="2:2">
      <c r="B39" s="226"/>
    </row>
    <row r="40" spans="2:2">
      <c r="B40" s="225"/>
    </row>
    <row r="41" spans="2:2">
      <c r="B41" s="225"/>
    </row>
    <row r="42" spans="2:2">
      <c r="B42" s="226"/>
    </row>
    <row r="43" spans="2:2">
      <c r="B43" s="225"/>
    </row>
    <row r="44" spans="2:2">
      <c r="B44" s="225"/>
    </row>
    <row r="45" spans="2:2">
      <c r="B45" s="225"/>
    </row>
    <row r="46" spans="2:2">
      <c r="B46" s="225"/>
    </row>
    <row r="47" spans="2:2">
      <c r="B47" s="226"/>
    </row>
    <row r="48" spans="2:2">
      <c r="B48" s="225"/>
    </row>
  </sheetData>
  <mergeCells count="1">
    <mergeCell ref="A1:D1"/>
  </mergeCells>
  <conditionalFormatting sqref="E3:E35">
    <cfRule type="cellIs" dxfId="3" priority="2" stopIfTrue="1" operator="lessThanOrEqual">
      <formula>-1</formula>
    </cfRule>
  </conditionalFormatting>
  <conditionalFormatting sqref="D5 D7 D31:D35 D28 D20:D23 D11:D18 D9">
    <cfRule type="cellIs" dxfId="4"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7">
    <tabColor rgb="FF00B0F0"/>
  </sheetPr>
  <dimension ref="A1:E34"/>
  <sheetViews>
    <sheetView showGridLines="0" showZeros="0" view="pageBreakPreview" zoomScale="70" zoomScaleNormal="100" workbookViewId="0">
      <selection activeCell="C20" sqref="C20"/>
    </sheetView>
  </sheetViews>
  <sheetFormatPr defaultColWidth="9" defaultRowHeight="13.5" outlineLevelCol="4"/>
  <cols>
    <col min="1" max="1" width="50.775" customWidth="1"/>
    <col min="2" max="4" width="20.6666666666667" customWidth="1"/>
    <col min="5" max="5" width="5.33333333333333" hidden="1" customWidth="1"/>
  </cols>
  <sheetData>
    <row r="1" ht="45" customHeight="1" spans="1:4">
      <c r="A1" s="171" t="s">
        <v>1857</v>
      </c>
      <c r="B1" s="171"/>
      <c r="C1" s="171"/>
      <c r="D1" s="171"/>
    </row>
    <row r="2" ht="20.1" customHeight="1" spans="1:4">
      <c r="A2" s="172"/>
      <c r="B2" s="172"/>
      <c r="C2" s="172"/>
      <c r="D2" s="173" t="s">
        <v>1</v>
      </c>
    </row>
    <row r="3" ht="45" customHeight="1" spans="1:5">
      <c r="A3" s="174" t="s">
        <v>1858</v>
      </c>
      <c r="B3" s="175" t="s">
        <v>4</v>
      </c>
      <c r="C3" s="175" t="s">
        <v>5</v>
      </c>
      <c r="D3" s="175" t="s">
        <v>6</v>
      </c>
      <c r="E3" s="176" t="s">
        <v>7</v>
      </c>
    </row>
    <row r="4" ht="36" customHeight="1" spans="1:5">
      <c r="A4" s="164" t="s">
        <v>1822</v>
      </c>
      <c r="B4" s="177"/>
      <c r="C4" s="177">
        <v>37</v>
      </c>
      <c r="D4" s="105" t="s">
        <v>1828</v>
      </c>
      <c r="E4" s="152" t="str">
        <f t="shared" ref="E4:E21" si="0">IF(A4&lt;&gt;"",IF(SUM(B4:C4)&lt;&gt;0,"是","否"),"是")</f>
        <v>是</v>
      </c>
    </row>
    <row r="5" ht="36" customHeight="1" spans="1:5">
      <c r="A5" s="166" t="s">
        <v>1859</v>
      </c>
      <c r="B5" s="178"/>
      <c r="C5" s="178"/>
      <c r="D5" s="179" t="s">
        <v>1828</v>
      </c>
      <c r="E5" s="152" t="str">
        <f t="shared" si="0"/>
        <v>否</v>
      </c>
    </row>
    <row r="6" ht="36" customHeight="1" spans="1:5">
      <c r="A6" s="166" t="s">
        <v>1829</v>
      </c>
      <c r="B6" s="178"/>
      <c r="C6" s="178"/>
      <c r="D6" s="180" t="s">
        <v>1828</v>
      </c>
      <c r="E6" s="152" t="str">
        <f t="shared" si="0"/>
        <v>否</v>
      </c>
    </row>
    <row r="7" ht="36" customHeight="1" spans="1:5">
      <c r="A7" s="164" t="s">
        <v>1830</v>
      </c>
      <c r="B7" s="177"/>
      <c r="C7" s="177"/>
      <c r="D7" s="181" t="s">
        <v>1828</v>
      </c>
      <c r="E7" s="152" t="str">
        <f t="shared" si="0"/>
        <v>否</v>
      </c>
    </row>
    <row r="8" ht="36" customHeight="1" spans="1:5">
      <c r="A8" s="166" t="s">
        <v>1831</v>
      </c>
      <c r="B8" s="178"/>
      <c r="C8" s="178"/>
      <c r="D8" s="179" t="s">
        <v>1828</v>
      </c>
      <c r="E8" s="152" t="str">
        <f t="shared" si="0"/>
        <v>否</v>
      </c>
    </row>
    <row r="9" ht="36" customHeight="1" spans="1:5">
      <c r="A9" s="166" t="s">
        <v>1835</v>
      </c>
      <c r="B9" s="178"/>
      <c r="C9" s="178"/>
      <c r="D9" s="179" t="s">
        <v>1828</v>
      </c>
      <c r="E9" s="152" t="str">
        <f t="shared" si="0"/>
        <v>否</v>
      </c>
    </row>
    <row r="10" ht="36" customHeight="1" spans="1:5">
      <c r="A10" s="164" t="s">
        <v>1836</v>
      </c>
      <c r="B10" s="177">
        <v>0</v>
      </c>
      <c r="C10" s="177">
        <v>0</v>
      </c>
      <c r="D10" s="182" t="s">
        <v>1828</v>
      </c>
      <c r="E10" s="152" t="str">
        <f t="shared" si="0"/>
        <v>否</v>
      </c>
    </row>
    <row r="11" ht="36" customHeight="1" spans="1:5">
      <c r="A11" s="166" t="s">
        <v>1837</v>
      </c>
      <c r="B11" s="178"/>
      <c r="C11" s="178"/>
      <c r="D11" s="180" t="s">
        <v>1828</v>
      </c>
      <c r="E11" s="152" t="str">
        <f t="shared" si="0"/>
        <v>否</v>
      </c>
    </row>
    <row r="12" ht="36" customHeight="1" spans="1:5">
      <c r="A12" s="164" t="s">
        <v>1838</v>
      </c>
      <c r="B12" s="177"/>
      <c r="C12" s="177"/>
      <c r="D12" s="182" t="s">
        <v>1828</v>
      </c>
      <c r="E12" s="152" t="str">
        <f t="shared" si="0"/>
        <v>否</v>
      </c>
    </row>
    <row r="13" ht="36" customHeight="1" spans="1:5">
      <c r="A13" s="183" t="s">
        <v>1860</v>
      </c>
      <c r="B13" s="178"/>
      <c r="C13" s="178"/>
      <c r="D13" s="180" t="s">
        <v>1828</v>
      </c>
      <c r="E13" s="152" t="str">
        <f t="shared" si="0"/>
        <v>否</v>
      </c>
    </row>
    <row r="14" ht="36" customHeight="1" spans="1:5">
      <c r="A14" s="164" t="s">
        <v>1840</v>
      </c>
      <c r="B14" s="177"/>
      <c r="C14" s="177"/>
      <c r="D14" s="181" t="s">
        <v>1828</v>
      </c>
      <c r="E14" s="152" t="str">
        <f t="shared" si="0"/>
        <v>否</v>
      </c>
    </row>
    <row r="15" ht="36" customHeight="1" spans="1:5">
      <c r="A15" s="166" t="s">
        <v>1841</v>
      </c>
      <c r="B15" s="178"/>
      <c r="C15" s="178"/>
      <c r="D15" s="179" t="s">
        <v>1828</v>
      </c>
      <c r="E15" s="152" t="str">
        <f t="shared" si="0"/>
        <v>否</v>
      </c>
    </row>
    <row r="16" ht="36" customHeight="1" spans="1:5">
      <c r="A16" s="184" t="s">
        <v>1861</v>
      </c>
      <c r="B16" s="177"/>
      <c r="C16" s="177">
        <v>37</v>
      </c>
      <c r="D16" s="181" t="s">
        <v>1828</v>
      </c>
      <c r="E16" s="152" t="str">
        <f t="shared" si="0"/>
        <v>是</v>
      </c>
    </row>
    <row r="17" ht="36" customHeight="1" spans="1:5">
      <c r="A17" s="185" t="s">
        <v>119</v>
      </c>
      <c r="B17" s="177">
        <v>4949</v>
      </c>
      <c r="C17" s="177">
        <v>6000</v>
      </c>
      <c r="D17" s="181"/>
      <c r="E17" s="152" t="str">
        <f t="shared" si="0"/>
        <v>是</v>
      </c>
    </row>
    <row r="18" ht="36" customHeight="1" spans="1:5">
      <c r="A18" s="186" t="s">
        <v>1843</v>
      </c>
      <c r="B18" s="187"/>
      <c r="C18" s="178"/>
      <c r="D18" s="179" t="str">
        <f>IF(B18&gt;0,C18/B18-1,IF(B18&lt;0,-(C18/B18-1),""))</f>
        <v/>
      </c>
      <c r="E18" s="152" t="str">
        <f t="shared" si="0"/>
        <v>否</v>
      </c>
    </row>
    <row r="19" ht="36" customHeight="1" spans="1:5">
      <c r="A19" s="186" t="s">
        <v>1844</v>
      </c>
      <c r="B19" s="187">
        <v>4949</v>
      </c>
      <c r="C19" s="187">
        <v>6000</v>
      </c>
      <c r="D19" s="179"/>
      <c r="E19" s="152" t="str">
        <f t="shared" si="0"/>
        <v>是</v>
      </c>
    </row>
    <row r="20" ht="36" customHeight="1" spans="1:5">
      <c r="A20" s="188" t="s">
        <v>1845</v>
      </c>
      <c r="B20" s="189">
        <v>23</v>
      </c>
      <c r="C20" s="177"/>
      <c r="D20" s="181" t="s">
        <v>1828</v>
      </c>
      <c r="E20" s="152" t="str">
        <f t="shared" si="0"/>
        <v>是</v>
      </c>
    </row>
    <row r="21" ht="36" customHeight="1" spans="1:5">
      <c r="A21" s="184" t="s">
        <v>126</v>
      </c>
      <c r="B21" s="177">
        <v>4972</v>
      </c>
      <c r="C21" s="177">
        <v>6037</v>
      </c>
      <c r="D21" s="181"/>
      <c r="E21" s="152" t="str">
        <f t="shared" si="0"/>
        <v>是</v>
      </c>
    </row>
    <row r="22" spans="2:2">
      <c r="B22" s="190"/>
    </row>
    <row r="23" spans="2:3">
      <c r="B23" s="191"/>
      <c r="C23" s="191"/>
    </row>
    <row r="24" spans="2:2">
      <c r="B24" s="190"/>
    </row>
    <row r="25" spans="2:3">
      <c r="B25" s="191"/>
      <c r="C25" s="191"/>
    </row>
    <row r="26" spans="2:2">
      <c r="B26" s="190"/>
    </row>
    <row r="27" spans="2:2">
      <c r="B27" s="190"/>
    </row>
    <row r="28" spans="2:3">
      <c r="B28" s="191"/>
      <c r="C28" s="191"/>
    </row>
    <row r="29" spans="2:2">
      <c r="B29" s="190"/>
    </row>
    <row r="30" spans="2:2">
      <c r="B30" s="190"/>
    </row>
    <row r="31" spans="2:2">
      <c r="B31" s="190"/>
    </row>
    <row r="32" spans="2:2">
      <c r="B32" s="190"/>
    </row>
    <row r="33" spans="2:3">
      <c r="B33" s="191"/>
      <c r="C33" s="191"/>
    </row>
    <row r="34" spans="2:2">
      <c r="B34" s="190"/>
    </row>
  </sheetData>
  <mergeCells count="1">
    <mergeCell ref="A1:D1"/>
  </mergeCells>
  <conditionalFormatting sqref="E3:E21">
    <cfRule type="cellIs" dxfId="3" priority="2" stopIfTrue="1" operator="lessThanOrEqual">
      <formula>-1</formula>
    </cfRule>
  </conditionalFormatting>
  <conditionalFormatting sqref="E4:E21">
    <cfRule type="cellIs" dxfId="3"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dimension ref="A1:B10"/>
  <sheetViews>
    <sheetView view="pageBreakPreview" zoomScaleNormal="100" workbookViewId="0">
      <selection activeCell="G28" sqref="G28"/>
    </sheetView>
  </sheetViews>
  <sheetFormatPr defaultColWidth="9" defaultRowHeight="14.25" outlineLevelCol="1"/>
  <cols>
    <col min="1" max="1" width="36.2166666666667" style="155" customWidth="1"/>
    <col min="2" max="2" width="45.4416666666667" style="157" customWidth="1"/>
    <col min="3" max="3" width="12.6666666666667" style="155"/>
    <col min="4" max="16374" width="9" style="155"/>
    <col min="16375" max="16376" width="35.6666666666667" style="155"/>
    <col min="16377" max="16377" width="9" style="155"/>
    <col min="16378" max="16384" width="9" style="158"/>
  </cols>
  <sheetData>
    <row r="1" s="155" customFormat="1" ht="45" customHeight="1" spans="1:2">
      <c r="A1" s="159" t="s">
        <v>1862</v>
      </c>
      <c r="B1" s="160"/>
    </row>
    <row r="2" s="155" customFormat="1" ht="20.1" customHeight="1" spans="1:2">
      <c r="A2" s="161"/>
      <c r="B2" s="162" t="s">
        <v>1</v>
      </c>
    </row>
    <row r="3" s="156" customFormat="1" ht="45" customHeight="1" spans="1:2">
      <c r="A3" s="163" t="s">
        <v>1863</v>
      </c>
      <c r="B3" s="163" t="s">
        <v>1864</v>
      </c>
    </row>
    <row r="4" s="155" customFormat="1" ht="36" customHeight="1" spans="1:2">
      <c r="A4" s="167" t="s">
        <v>1226</v>
      </c>
      <c r="B4" s="165"/>
    </row>
    <row r="5" s="155" customFormat="1" ht="36" customHeight="1" spans="1:2">
      <c r="A5" s="167" t="s">
        <v>1227</v>
      </c>
      <c r="B5" s="165"/>
    </row>
    <row r="6" s="155" customFormat="1" ht="36" customHeight="1" spans="1:2">
      <c r="A6" s="167" t="s">
        <v>1228</v>
      </c>
      <c r="B6" s="165"/>
    </row>
    <row r="7" s="155" customFormat="1" ht="36" customHeight="1" spans="1:2">
      <c r="A7" s="167" t="s">
        <v>1229</v>
      </c>
      <c r="B7" s="165"/>
    </row>
    <row r="8" s="155" customFormat="1" ht="36" customHeight="1" spans="1:2">
      <c r="A8" s="167" t="s">
        <v>1230</v>
      </c>
      <c r="B8" s="165"/>
    </row>
    <row r="9" s="155" customFormat="1" ht="31.05" customHeight="1" spans="1:2">
      <c r="A9" s="169" t="s">
        <v>1865</v>
      </c>
      <c r="B9" s="170">
        <f>SUM(B4:B8)</f>
        <v>0</v>
      </c>
    </row>
    <row r="10" ht="21" customHeight="1" spans="1:1">
      <c r="A10" s="155" t="s">
        <v>1866</v>
      </c>
    </row>
  </sheetData>
  <mergeCells count="1">
    <mergeCell ref="A1:B1"/>
  </mergeCells>
  <conditionalFormatting sqref="B3:G3">
    <cfRule type="cellIs" dxfId="0" priority="2" stopIfTrue="1" operator="lessThanOrEqual">
      <formula>-1</formula>
    </cfRule>
  </conditionalFormatting>
  <conditionalFormatting sqref="C1:G2">
    <cfRule type="cellIs" dxfId="0" priority="3" stopIfTrue="1" operator="greaterThanOrEqual">
      <formula>10</formula>
    </cfRule>
    <cfRule type="cellIs" dxfId="0" priority="4" stopIfTrue="1" operator="lessThanOrEqual">
      <formula>-1</formula>
    </cfRule>
  </conditionalFormatting>
  <conditionalFormatting sqref="B4:G6">
    <cfRule type="cellIs" dxfId="0" priority="1" stopIfTrue="1" operator="lessThanOrEqual">
      <formula>-1</formula>
    </cfRule>
  </conditionalFormatting>
  <printOptions horizontalCentered="1"/>
  <pageMargins left="0.472222222222222" right="0.393055555555556" top="0.747916666666667" bottom="0.747916666666667" header="0.314583333333333" footer="0.314583333333333"/>
  <pageSetup paperSize="9" orientation="portrait"/>
  <headerFooter>
    <oddFooter>&amp;C&amp;16- &amp;P -</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dimension ref="A1:XEW21"/>
  <sheetViews>
    <sheetView view="pageBreakPreview" zoomScale="85" zoomScaleNormal="100" workbookViewId="0">
      <selection activeCell="A20" sqref="A20"/>
    </sheetView>
  </sheetViews>
  <sheetFormatPr defaultColWidth="9" defaultRowHeight="14.25"/>
  <cols>
    <col min="1" max="1" width="46.6666666666667" style="155" customWidth="1"/>
    <col min="2" max="2" width="38" style="157" customWidth="1"/>
    <col min="3" max="16371" width="9" style="155"/>
    <col min="16372" max="16373" width="35.6666666666667" style="155"/>
    <col min="16374" max="16374" width="9" style="155"/>
    <col min="16375" max="16384" width="9" style="158"/>
  </cols>
  <sheetData>
    <row r="1" s="155" customFormat="1" ht="45" customHeight="1" spans="1:2">
      <c r="A1" s="159" t="s">
        <v>1867</v>
      </c>
      <c r="B1" s="160"/>
    </row>
    <row r="2" s="155" customFormat="1" ht="20.1" customHeight="1" spans="1:2">
      <c r="A2" s="161"/>
      <c r="B2" s="162" t="s">
        <v>1</v>
      </c>
    </row>
    <row r="3" s="156" customFormat="1" ht="45" customHeight="1" spans="1:2">
      <c r="A3" s="163" t="s">
        <v>1868</v>
      </c>
      <c r="B3" s="163" t="s">
        <v>1864</v>
      </c>
    </row>
    <row r="4" s="155" customFormat="1" ht="36" customHeight="1" spans="1:2">
      <c r="A4" s="164"/>
      <c r="B4" s="165"/>
    </row>
    <row r="5" s="155" customFormat="1" ht="36" customHeight="1" spans="1:2">
      <c r="A5" s="164"/>
      <c r="B5" s="165"/>
    </row>
    <row r="6" s="155" customFormat="1" ht="36" customHeight="1" spans="1:2">
      <c r="A6" s="164"/>
      <c r="B6" s="165"/>
    </row>
    <row r="7" s="155" customFormat="1" ht="36" customHeight="1" spans="1:2">
      <c r="A7" s="164"/>
      <c r="B7" s="165"/>
    </row>
    <row r="8" s="155" customFormat="1" ht="36" customHeight="1" spans="1:2">
      <c r="A8" s="164"/>
      <c r="B8" s="165"/>
    </row>
    <row r="9" s="155" customFormat="1" ht="36" customHeight="1" spans="1:2">
      <c r="A9" s="164"/>
      <c r="B9" s="165"/>
    </row>
    <row r="10" s="155" customFormat="1" ht="36" customHeight="1" spans="1:2">
      <c r="A10" s="166"/>
      <c r="B10" s="165"/>
    </row>
    <row r="11" s="155" customFormat="1" ht="36" customHeight="1" spans="1:2">
      <c r="A11" s="167"/>
      <c r="B11" s="165"/>
    </row>
    <row r="12" s="155" customFormat="1" ht="36" customHeight="1" spans="1:2">
      <c r="A12" s="168"/>
      <c r="B12" s="165"/>
    </row>
    <row r="13" s="155" customFormat="1" ht="36" customHeight="1" spans="1:2">
      <c r="A13" s="168"/>
      <c r="B13" s="165"/>
    </row>
    <row r="14" s="155" customFormat="1" ht="36" customHeight="1" spans="1:2">
      <c r="A14" s="168"/>
      <c r="B14" s="165"/>
    </row>
    <row r="15" s="155" customFormat="1" ht="36" customHeight="1" spans="1:2">
      <c r="A15" s="168"/>
      <c r="B15" s="165"/>
    </row>
    <row r="16" s="155" customFormat="1" ht="36" customHeight="1" spans="1:2">
      <c r="A16" s="168"/>
      <c r="B16" s="165"/>
    </row>
    <row r="17" s="155" customFormat="1" ht="36" customHeight="1" spans="1:2">
      <c r="A17" s="168"/>
      <c r="B17" s="165"/>
    </row>
    <row r="18" s="155" customFormat="1" ht="36" customHeight="1" spans="1:2">
      <c r="A18" s="168"/>
      <c r="B18" s="165"/>
    </row>
    <row r="19" s="155" customFormat="1" ht="31.05" customHeight="1" spans="1:2">
      <c r="A19" s="169" t="s">
        <v>1865</v>
      </c>
      <c r="B19" s="170"/>
    </row>
    <row r="20" s="155" customFormat="1" ht="22" customHeight="1" spans="1:16377">
      <c r="A20" s="155" t="s">
        <v>1866</v>
      </c>
      <c r="B20" s="157"/>
      <c r="XEU20" s="158"/>
      <c r="XEV20" s="158"/>
      <c r="XEW20" s="158"/>
    </row>
    <row r="21" s="155" customFormat="1" spans="2:16377">
      <c r="B21" s="157"/>
      <c r="XEU21" s="158"/>
      <c r="XEV21" s="158"/>
      <c r="XEW21" s="158"/>
    </row>
  </sheetData>
  <mergeCells count="1">
    <mergeCell ref="A1:B1"/>
  </mergeCells>
  <conditionalFormatting sqref="B3:G3">
    <cfRule type="cellIs" dxfId="0" priority="2" stopIfTrue="1" operator="lessThanOrEqual">
      <formula>-1</formula>
    </cfRule>
  </conditionalFormatting>
  <conditionalFormatting sqref="B4:G9">
    <cfRule type="cellIs" dxfId="0" priority="1" stopIfTrue="1" operator="lessThanOrEqual">
      <formula>-1</formula>
    </cfRule>
  </conditionalFormatting>
  <printOptions horizontalCentered="1"/>
  <pageMargins left="0.472222222222222" right="0.393055555555556" top="0.747916666666667" bottom="0.747916666666667" header="0.314583333333333" footer="0.314583333333333"/>
  <pageSetup paperSize="9" orientation="portrait"/>
  <headerFooter>
    <oddFooter>&amp;C&amp;16- &amp;P -</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tabColor rgb="FF00B0F0"/>
  </sheetPr>
  <dimension ref="A1:E42"/>
  <sheetViews>
    <sheetView showGridLines="0" showZeros="0" view="pageBreakPreview" zoomScale="70" zoomScaleNormal="115" workbookViewId="0">
      <selection activeCell="C19" sqref="C19"/>
    </sheetView>
  </sheetViews>
  <sheetFormatPr defaultColWidth="9" defaultRowHeight="14.25" outlineLevelCol="4"/>
  <cols>
    <col min="1" max="1" width="52.4416666666667" style="134" customWidth="1"/>
    <col min="2" max="4" width="20.6666666666667" style="134" customWidth="1"/>
    <col min="5" max="5" width="3.775" style="134" hidden="1" customWidth="1"/>
    <col min="6" max="16384" width="9" style="134"/>
  </cols>
  <sheetData>
    <row r="1" ht="45" customHeight="1" spans="1:4">
      <c r="A1" s="135" t="s">
        <v>1869</v>
      </c>
      <c r="B1" s="135"/>
      <c r="C1" s="135"/>
      <c r="D1" s="135"/>
    </row>
    <row r="2" s="145" customFormat="1" ht="20.1" customHeight="1" spans="1:4">
      <c r="A2" s="146"/>
      <c r="B2" s="147"/>
      <c r="C2" s="148"/>
      <c r="D2" s="149" t="s">
        <v>1</v>
      </c>
    </row>
    <row r="3" ht="45" customHeight="1" spans="1:5">
      <c r="A3" s="150" t="s">
        <v>1870</v>
      </c>
      <c r="B3" s="101" t="s">
        <v>4</v>
      </c>
      <c r="C3" s="101" t="s">
        <v>5</v>
      </c>
      <c r="D3" s="101" t="s">
        <v>6</v>
      </c>
      <c r="E3" s="145" t="s">
        <v>7</v>
      </c>
    </row>
    <row r="4" ht="36" customHeight="1" spans="1:5">
      <c r="A4" s="151" t="s">
        <v>1871</v>
      </c>
      <c r="B4" s="122">
        <v>13006</v>
      </c>
      <c r="C4" s="122">
        <v>13525</v>
      </c>
      <c r="D4" s="105">
        <f t="shared" ref="D4:D31" si="0">IF(B4&gt;0,C4/B4-1,IF(B4&lt;0,-(C4/B4-1),""))</f>
        <v>0.04</v>
      </c>
      <c r="E4" s="152" t="str">
        <f t="shared" ref="E4:E38" si="1">IF(A4&lt;&gt;"",IF(SUM(B4:C4)&lt;&gt;0,"是","否"),"是")</f>
        <v>是</v>
      </c>
    </row>
    <row r="5" ht="36" customHeight="1" spans="1:5">
      <c r="A5" s="153" t="s">
        <v>1872</v>
      </c>
      <c r="B5" s="124">
        <v>12434</v>
      </c>
      <c r="C5" s="124">
        <v>12979</v>
      </c>
      <c r="D5" s="108">
        <f t="shared" si="0"/>
        <v>0.044</v>
      </c>
      <c r="E5" s="152" t="str">
        <f t="shared" si="1"/>
        <v>是</v>
      </c>
    </row>
    <row r="6" ht="36" customHeight="1" spans="1:5">
      <c r="A6" s="153" t="s">
        <v>1873</v>
      </c>
      <c r="B6" s="124">
        <v>50</v>
      </c>
      <c r="C6" s="124">
        <v>46</v>
      </c>
      <c r="D6" s="108">
        <f t="shared" si="0"/>
        <v>-0.08</v>
      </c>
      <c r="E6" s="152" t="str">
        <f t="shared" si="1"/>
        <v>是</v>
      </c>
    </row>
    <row r="7" s="133" customFormat="1" ht="36" customHeight="1" spans="1:5">
      <c r="A7" s="153" t="s">
        <v>1874</v>
      </c>
      <c r="B7" s="125"/>
      <c r="C7" s="126"/>
      <c r="D7" s="108" t="str">
        <f t="shared" si="0"/>
        <v/>
      </c>
      <c r="E7" s="152" t="str">
        <f t="shared" si="1"/>
        <v>否</v>
      </c>
    </row>
    <row r="8" ht="36" customHeight="1" spans="1:5">
      <c r="A8" s="151" t="s">
        <v>1875</v>
      </c>
      <c r="B8" s="122">
        <v>16485</v>
      </c>
      <c r="C8" s="122">
        <v>19125</v>
      </c>
      <c r="D8" s="105">
        <f t="shared" si="0"/>
        <v>0.16</v>
      </c>
      <c r="E8" s="152" t="str">
        <f t="shared" si="1"/>
        <v>是</v>
      </c>
    </row>
    <row r="9" ht="36" customHeight="1" spans="1:5">
      <c r="A9" s="153" t="s">
        <v>1872</v>
      </c>
      <c r="B9" s="124">
        <v>13013</v>
      </c>
      <c r="C9" s="124">
        <v>13456</v>
      </c>
      <c r="D9" s="108">
        <f t="shared" si="0"/>
        <v>0.034</v>
      </c>
      <c r="E9" s="152" t="str">
        <f t="shared" si="1"/>
        <v>是</v>
      </c>
    </row>
    <row r="10" ht="36" customHeight="1" spans="1:5">
      <c r="A10" s="153" t="s">
        <v>1873</v>
      </c>
      <c r="B10" s="124">
        <v>10</v>
      </c>
      <c r="C10" s="126">
        <v>9</v>
      </c>
      <c r="D10" s="108">
        <f t="shared" si="0"/>
        <v>-0.1</v>
      </c>
      <c r="E10" s="152" t="str">
        <f t="shared" si="1"/>
        <v>是</v>
      </c>
    </row>
    <row r="11" ht="36" customHeight="1" spans="1:5">
      <c r="A11" s="153" t="s">
        <v>1874</v>
      </c>
      <c r="B11" s="124">
        <v>3185</v>
      </c>
      <c r="C11" s="126">
        <v>5310</v>
      </c>
      <c r="D11" s="108">
        <f t="shared" si="0"/>
        <v>0.667</v>
      </c>
      <c r="E11" s="152" t="str">
        <f t="shared" si="1"/>
        <v>是</v>
      </c>
    </row>
    <row r="12" ht="36" customHeight="1" spans="1:5">
      <c r="A12" s="151" t="s">
        <v>1876</v>
      </c>
      <c r="B12" s="122">
        <v>644</v>
      </c>
      <c r="C12" s="122">
        <v>709</v>
      </c>
      <c r="D12" s="105">
        <f t="shared" si="0"/>
        <v>0.101</v>
      </c>
      <c r="E12" s="152" t="str">
        <f t="shared" si="1"/>
        <v>是</v>
      </c>
    </row>
    <row r="13" ht="36" customHeight="1" spans="1:5">
      <c r="A13" s="153" t="s">
        <v>1872</v>
      </c>
      <c r="B13" s="124">
        <v>630</v>
      </c>
      <c r="C13" s="124">
        <v>701</v>
      </c>
      <c r="D13" s="108">
        <f t="shared" si="0"/>
        <v>0.113</v>
      </c>
      <c r="E13" s="152" t="str">
        <f t="shared" si="1"/>
        <v>是</v>
      </c>
    </row>
    <row r="14" ht="36" customHeight="1" spans="1:5">
      <c r="A14" s="153" t="s">
        <v>1873</v>
      </c>
      <c r="B14" s="124">
        <v>10</v>
      </c>
      <c r="C14" s="124">
        <v>8</v>
      </c>
      <c r="D14" s="108">
        <f t="shared" si="0"/>
        <v>-0.2</v>
      </c>
      <c r="E14" s="152" t="str">
        <f t="shared" si="1"/>
        <v>是</v>
      </c>
    </row>
    <row r="15" ht="36" customHeight="1" spans="1:5">
      <c r="A15" s="153" t="s">
        <v>1874</v>
      </c>
      <c r="B15" s="125"/>
      <c r="C15" s="126"/>
      <c r="D15" s="108" t="str">
        <f t="shared" si="0"/>
        <v/>
      </c>
      <c r="E15" s="152" t="str">
        <f t="shared" si="1"/>
        <v>否</v>
      </c>
    </row>
    <row r="16" ht="36" customHeight="1" spans="1:5">
      <c r="A16" s="151" t="s">
        <v>1877</v>
      </c>
      <c r="B16" s="122">
        <v>9252</v>
      </c>
      <c r="C16" s="122">
        <v>10632</v>
      </c>
      <c r="D16" s="105">
        <f t="shared" si="0"/>
        <v>0.149</v>
      </c>
      <c r="E16" s="152" t="str">
        <f t="shared" si="1"/>
        <v>是</v>
      </c>
    </row>
    <row r="17" ht="36" customHeight="1" spans="1:5">
      <c r="A17" s="153" t="s">
        <v>1872</v>
      </c>
      <c r="B17" s="124">
        <v>9180</v>
      </c>
      <c r="C17" s="124">
        <v>10504</v>
      </c>
      <c r="D17" s="108">
        <f t="shared" si="0"/>
        <v>0.144</v>
      </c>
      <c r="E17" s="152" t="str">
        <f t="shared" si="1"/>
        <v>是</v>
      </c>
    </row>
    <row r="18" ht="36" customHeight="1" spans="1:5">
      <c r="A18" s="153" t="s">
        <v>1873</v>
      </c>
      <c r="B18" s="124">
        <v>48</v>
      </c>
      <c r="C18" s="124">
        <v>44</v>
      </c>
      <c r="D18" s="108">
        <f t="shared" si="0"/>
        <v>-0.083</v>
      </c>
      <c r="E18" s="152" t="str">
        <f t="shared" si="1"/>
        <v>是</v>
      </c>
    </row>
    <row r="19" ht="36" customHeight="1" spans="1:5">
      <c r="A19" s="153" t="s">
        <v>1874</v>
      </c>
      <c r="B19" s="125"/>
      <c r="C19" s="124">
        <v>55</v>
      </c>
      <c r="D19" s="108" t="str">
        <f t="shared" si="0"/>
        <v/>
      </c>
      <c r="E19" s="152" t="str">
        <f t="shared" si="1"/>
        <v>是</v>
      </c>
    </row>
    <row r="20" ht="36" customHeight="1" spans="1:5">
      <c r="A20" s="151" t="s">
        <v>1878</v>
      </c>
      <c r="B20" s="122">
        <v>533</v>
      </c>
      <c r="C20" s="122">
        <v>554</v>
      </c>
      <c r="D20" s="105">
        <f t="shared" si="0"/>
        <v>0.039</v>
      </c>
      <c r="E20" s="152" t="str">
        <f t="shared" si="1"/>
        <v>是</v>
      </c>
    </row>
    <row r="21" ht="36" customHeight="1" spans="1:5">
      <c r="A21" s="153" t="s">
        <v>1872</v>
      </c>
      <c r="B21" s="124">
        <v>531</v>
      </c>
      <c r="C21" s="124">
        <v>553</v>
      </c>
      <c r="D21" s="108">
        <f t="shared" si="0"/>
        <v>0.041</v>
      </c>
      <c r="E21" s="152" t="str">
        <f t="shared" si="1"/>
        <v>是</v>
      </c>
    </row>
    <row r="22" ht="36" customHeight="1" spans="1:5">
      <c r="A22" s="153" t="s">
        <v>1873</v>
      </c>
      <c r="B22" s="124">
        <v>2</v>
      </c>
      <c r="C22" s="125">
        <v>1</v>
      </c>
      <c r="D22" s="108">
        <f t="shared" si="0"/>
        <v>-0.5</v>
      </c>
      <c r="E22" s="152" t="str">
        <f t="shared" si="1"/>
        <v>是</v>
      </c>
    </row>
    <row r="23" ht="36" customHeight="1" spans="1:5">
      <c r="A23" s="153" t="s">
        <v>1874</v>
      </c>
      <c r="B23" s="125"/>
      <c r="C23" s="126"/>
      <c r="D23" s="108" t="str">
        <f t="shared" si="0"/>
        <v/>
      </c>
      <c r="E23" s="152" t="str">
        <f t="shared" si="1"/>
        <v>否</v>
      </c>
    </row>
    <row r="24" ht="36" customHeight="1" spans="1:5">
      <c r="A24" s="151" t="s">
        <v>1879</v>
      </c>
      <c r="B24" s="122">
        <v>4181</v>
      </c>
      <c r="C24" s="122">
        <v>9919</v>
      </c>
      <c r="D24" s="105">
        <f t="shared" si="0"/>
        <v>1.372</v>
      </c>
      <c r="E24" s="152" t="str">
        <f t="shared" si="1"/>
        <v>是</v>
      </c>
    </row>
    <row r="25" ht="36" customHeight="1" spans="1:5">
      <c r="A25" s="153" t="s">
        <v>1872</v>
      </c>
      <c r="B25" s="124">
        <v>2711</v>
      </c>
      <c r="C25" s="124">
        <v>3429</v>
      </c>
      <c r="D25" s="108">
        <f t="shared" si="0"/>
        <v>0.265</v>
      </c>
      <c r="E25" s="152" t="str">
        <f t="shared" si="1"/>
        <v>是</v>
      </c>
    </row>
    <row r="26" ht="36" customHeight="1" spans="1:5">
      <c r="A26" s="153" t="s">
        <v>1873</v>
      </c>
      <c r="B26" s="124">
        <v>343</v>
      </c>
      <c r="C26" s="124">
        <v>126</v>
      </c>
      <c r="D26" s="108">
        <f t="shared" si="0"/>
        <v>-0.633</v>
      </c>
      <c r="E26" s="152" t="str">
        <f t="shared" si="1"/>
        <v>是</v>
      </c>
    </row>
    <row r="27" ht="36" customHeight="1" spans="1:5">
      <c r="A27" s="153" t="s">
        <v>1874</v>
      </c>
      <c r="B27" s="124">
        <v>150</v>
      </c>
      <c r="C27" s="124">
        <v>5910</v>
      </c>
      <c r="D27" s="108">
        <f t="shared" si="0"/>
        <v>38.4</v>
      </c>
      <c r="E27" s="152" t="str">
        <f t="shared" si="1"/>
        <v>是</v>
      </c>
    </row>
    <row r="28" ht="36" customHeight="1" spans="1:5">
      <c r="A28" s="151" t="s">
        <v>1880</v>
      </c>
      <c r="B28" s="122">
        <v>6854</v>
      </c>
      <c r="C28" s="122">
        <v>7462</v>
      </c>
      <c r="D28" s="105">
        <f t="shared" si="0"/>
        <v>0.089</v>
      </c>
      <c r="E28" s="152" t="str">
        <f t="shared" si="1"/>
        <v>是</v>
      </c>
    </row>
    <row r="29" ht="36" customHeight="1" spans="1:5">
      <c r="A29" s="153" t="s">
        <v>1872</v>
      </c>
      <c r="B29" s="124">
        <v>6169</v>
      </c>
      <c r="C29" s="124">
        <v>7105</v>
      </c>
      <c r="D29" s="108">
        <f t="shared" si="0"/>
        <v>0.152</v>
      </c>
      <c r="E29" s="152" t="str">
        <f t="shared" si="1"/>
        <v>是</v>
      </c>
    </row>
    <row r="30" ht="36" customHeight="1" spans="1:5">
      <c r="A30" s="153" t="s">
        <v>1873</v>
      </c>
      <c r="B30" s="124">
        <v>15</v>
      </c>
      <c r="C30" s="124">
        <v>16</v>
      </c>
      <c r="D30" s="108">
        <f t="shared" si="0"/>
        <v>0.067</v>
      </c>
      <c r="E30" s="152" t="str">
        <f t="shared" si="1"/>
        <v>是</v>
      </c>
    </row>
    <row r="31" ht="36" customHeight="1" spans="1:5">
      <c r="A31" s="153" t="s">
        <v>1874</v>
      </c>
      <c r="B31" s="124">
        <v>561</v>
      </c>
      <c r="C31" s="124">
        <v>291</v>
      </c>
      <c r="D31" s="108">
        <f t="shared" si="0"/>
        <v>-0.481</v>
      </c>
      <c r="E31" s="152" t="str">
        <f t="shared" si="1"/>
        <v>是</v>
      </c>
    </row>
    <row r="32" ht="36" customHeight="1" spans="1:5">
      <c r="A32" s="110" t="s">
        <v>1881</v>
      </c>
      <c r="B32" s="122">
        <f>B4+B8+B12+B16+B20+B24+B28</f>
        <v>50955</v>
      </c>
      <c r="C32" s="122">
        <f>C4+C8+C12+C16+C20+C24+C28</f>
        <v>61926</v>
      </c>
      <c r="D32" s="105">
        <f t="shared" ref="D32:D38" si="2">IF(B32&gt;0,C32/B32-1,IF(B32&lt;0,-(C32/B32-1),""))</f>
        <v>0.215</v>
      </c>
      <c r="E32" s="152" t="str">
        <f t="shared" si="1"/>
        <v>是</v>
      </c>
    </row>
    <row r="33" ht="36" customHeight="1" spans="1:5">
      <c r="A33" s="153" t="s">
        <v>1882</v>
      </c>
      <c r="B33" s="125">
        <v>44668</v>
      </c>
      <c r="C33" s="125">
        <v>48727</v>
      </c>
      <c r="D33" s="108">
        <f t="shared" si="2"/>
        <v>0.091</v>
      </c>
      <c r="E33" s="152" t="str">
        <f t="shared" si="1"/>
        <v>是</v>
      </c>
    </row>
    <row r="34" ht="36" customHeight="1" spans="1:5">
      <c r="A34" s="153" t="s">
        <v>1883</v>
      </c>
      <c r="B34" s="125">
        <v>478</v>
      </c>
      <c r="C34" s="125">
        <v>250</v>
      </c>
      <c r="D34" s="108">
        <f t="shared" si="2"/>
        <v>-0.477</v>
      </c>
      <c r="E34" s="152" t="str">
        <f t="shared" si="1"/>
        <v>是</v>
      </c>
    </row>
    <row r="35" ht="36" customHeight="1" spans="1:5">
      <c r="A35" s="153" t="s">
        <v>1884</v>
      </c>
      <c r="B35" s="125">
        <v>3896</v>
      </c>
      <c r="C35" s="125">
        <v>11566</v>
      </c>
      <c r="D35" s="108">
        <f t="shared" si="2"/>
        <v>1.969</v>
      </c>
      <c r="E35" s="152" t="str">
        <f t="shared" si="1"/>
        <v>是</v>
      </c>
    </row>
    <row r="36" ht="36" customHeight="1" spans="1:5">
      <c r="A36" s="111" t="s">
        <v>1885</v>
      </c>
      <c r="B36" s="130">
        <v>24106</v>
      </c>
      <c r="C36" s="130">
        <v>26925</v>
      </c>
      <c r="D36" s="105">
        <f t="shared" si="2"/>
        <v>0.117</v>
      </c>
      <c r="E36" s="152" t="str">
        <f t="shared" si="1"/>
        <v>是</v>
      </c>
    </row>
    <row r="37" ht="36" customHeight="1" spans="1:5">
      <c r="A37" s="154" t="s">
        <v>1886</v>
      </c>
      <c r="B37" s="130"/>
      <c r="C37" s="131"/>
      <c r="D37" s="105" t="str">
        <f t="shared" si="2"/>
        <v/>
      </c>
      <c r="E37" s="152" t="str">
        <f t="shared" si="1"/>
        <v>否</v>
      </c>
    </row>
    <row r="38" ht="36" customHeight="1" spans="1:5">
      <c r="A38" s="110" t="s">
        <v>1887</v>
      </c>
      <c r="B38" s="130">
        <f>B32+B36+B37</f>
        <v>75061</v>
      </c>
      <c r="C38" s="130">
        <f>C32+C36+C37</f>
        <v>88851</v>
      </c>
      <c r="D38" s="105">
        <f t="shared" si="2"/>
        <v>0.184</v>
      </c>
      <c r="E38" s="152" t="str">
        <f t="shared" si="1"/>
        <v>是</v>
      </c>
    </row>
    <row r="39" spans="2:3">
      <c r="B39" s="144"/>
      <c r="C39" s="144"/>
    </row>
    <row r="40" spans="2:3">
      <c r="B40" s="144"/>
      <c r="C40" s="144"/>
    </row>
    <row r="41" spans="2:3">
      <c r="B41" s="144"/>
      <c r="C41" s="144"/>
    </row>
    <row r="42" spans="2:3">
      <c r="B42" s="144"/>
      <c r="C42" s="144"/>
    </row>
  </sheetData>
  <mergeCells count="1">
    <mergeCell ref="A1:D1"/>
  </mergeCells>
  <conditionalFormatting sqref="E4:E38">
    <cfRule type="cellIs" dxfId="3" priority="5" stopIfTrue="1" operator="lessThanOrEqual">
      <formula>-1</formula>
    </cfRule>
  </conditionalFormatting>
  <conditionalFormatting sqref="E5:E38">
    <cfRule type="cellIs" dxfId="3" priority="3" stopIfTrue="1" operator="lessThanOrEqual">
      <formula>-1</formula>
    </cfRule>
  </conditionalFormatting>
  <conditionalFormatting sqref="C23 C7 C10:C11 C15">
    <cfRule type="cellIs" dxfId="3"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
    <tabColor rgb="FF00B0F0"/>
  </sheetPr>
  <dimension ref="A1:E26"/>
  <sheetViews>
    <sheetView showGridLines="0" showZeros="0" view="pageBreakPreview" zoomScale="70" zoomScaleNormal="100" workbookViewId="0">
      <pane ySplit="3" topLeftCell="A4" activePane="bottomLeft" state="frozen"/>
      <selection/>
      <selection pane="bottomLeft" activeCell="Z25" sqref="Z25"/>
    </sheetView>
  </sheetViews>
  <sheetFormatPr defaultColWidth="9" defaultRowHeight="14.25" outlineLevelCol="4"/>
  <cols>
    <col min="1" max="1" width="45.6666666666667" style="134" customWidth="1"/>
    <col min="2" max="4" width="20.6666666666667" style="134" customWidth="1"/>
    <col min="5" max="5" width="12.775" style="134" hidden="1" customWidth="1"/>
    <col min="6" max="16384" width="9" style="134"/>
  </cols>
  <sheetData>
    <row r="1" ht="45" customHeight="1" spans="1:4">
      <c r="A1" s="135" t="s">
        <v>1888</v>
      </c>
      <c r="B1" s="135"/>
      <c r="C1" s="135"/>
      <c r="D1" s="135"/>
    </row>
    <row r="2" ht="20.1" customHeight="1" spans="1:4">
      <c r="A2" s="136"/>
      <c r="B2" s="137"/>
      <c r="C2" s="138"/>
      <c r="D2" s="139" t="s">
        <v>1889</v>
      </c>
    </row>
    <row r="3" ht="45" customHeight="1" spans="1:5">
      <c r="A3" s="100" t="s">
        <v>1196</v>
      </c>
      <c r="B3" s="101" t="s">
        <v>4</v>
      </c>
      <c r="C3" s="101" t="s">
        <v>5</v>
      </c>
      <c r="D3" s="101" t="s">
        <v>6</v>
      </c>
      <c r="E3" s="140" t="s">
        <v>7</v>
      </c>
    </row>
    <row r="4" ht="36" customHeight="1" spans="1:5">
      <c r="A4" s="103" t="s">
        <v>1890</v>
      </c>
      <c r="B4" s="104">
        <v>12741</v>
      </c>
      <c r="C4" s="104">
        <v>14322</v>
      </c>
      <c r="D4" s="105">
        <f>IF(B4&gt;0,C4/B4-1,IF(B4&lt;0,-(C4/B4-1),""))</f>
        <v>0.124</v>
      </c>
      <c r="E4" s="141" t="str">
        <f t="shared" ref="E4:E22" si="0">IF(A4&lt;&gt;"",IF(SUM(B4:C4)&lt;&gt;0,"是","否"),"是")</f>
        <v>是</v>
      </c>
    </row>
    <row r="5" ht="36" customHeight="1" spans="1:5">
      <c r="A5" s="106" t="s">
        <v>1891</v>
      </c>
      <c r="B5" s="107">
        <v>12681</v>
      </c>
      <c r="C5" s="107">
        <v>14157</v>
      </c>
      <c r="D5" s="108">
        <f t="shared" ref="D5:D22" si="1">IF(B5&gt;0,C5/B5-1,IF(B5&lt;0,-(C5/B5-1),""))</f>
        <v>0.116</v>
      </c>
      <c r="E5" s="141" t="str">
        <f t="shared" si="0"/>
        <v>是</v>
      </c>
    </row>
    <row r="6" ht="36" customHeight="1" spans="1:5">
      <c r="A6" s="142" t="s">
        <v>1892</v>
      </c>
      <c r="B6" s="104">
        <v>16646</v>
      </c>
      <c r="C6" s="104">
        <v>19124</v>
      </c>
      <c r="D6" s="105">
        <f t="shared" si="1"/>
        <v>0.149</v>
      </c>
      <c r="E6" s="141" t="str">
        <f t="shared" si="0"/>
        <v>是</v>
      </c>
    </row>
    <row r="7" ht="36" customHeight="1" spans="1:5">
      <c r="A7" s="106" t="s">
        <v>1891</v>
      </c>
      <c r="B7" s="107">
        <v>16629</v>
      </c>
      <c r="C7" s="107">
        <v>19124</v>
      </c>
      <c r="D7" s="108">
        <f t="shared" si="1"/>
        <v>0.15</v>
      </c>
      <c r="E7" s="141" t="str">
        <f t="shared" si="0"/>
        <v>是</v>
      </c>
    </row>
    <row r="8" s="133" customFormat="1" ht="36" customHeight="1" spans="1:5">
      <c r="A8" s="103" t="s">
        <v>1893</v>
      </c>
      <c r="B8" s="104">
        <v>756</v>
      </c>
      <c r="C8" s="104">
        <v>788</v>
      </c>
      <c r="D8" s="105">
        <f t="shared" si="1"/>
        <v>0.042</v>
      </c>
      <c r="E8" s="141" t="str">
        <f t="shared" si="0"/>
        <v>是</v>
      </c>
    </row>
    <row r="9" s="133" customFormat="1" ht="36" customHeight="1" spans="1:5">
      <c r="A9" s="106" t="s">
        <v>1891</v>
      </c>
      <c r="B9" s="109">
        <v>452</v>
      </c>
      <c r="C9" s="107">
        <v>538</v>
      </c>
      <c r="D9" s="108">
        <f t="shared" si="1"/>
        <v>0.19</v>
      </c>
      <c r="E9" s="141" t="str">
        <f t="shared" si="0"/>
        <v>是</v>
      </c>
    </row>
    <row r="10" s="133" customFormat="1" ht="36" customHeight="1" spans="1:5">
      <c r="A10" s="103" t="s">
        <v>1894</v>
      </c>
      <c r="B10" s="104">
        <v>4634</v>
      </c>
      <c r="C10" s="104">
        <v>4856</v>
      </c>
      <c r="D10" s="105">
        <f t="shared" si="1"/>
        <v>0.048</v>
      </c>
      <c r="E10" s="141" t="str">
        <f t="shared" si="0"/>
        <v>是</v>
      </c>
    </row>
    <row r="11" s="133" customFormat="1" ht="36" customHeight="1" spans="1:5">
      <c r="A11" s="106" t="s">
        <v>1891</v>
      </c>
      <c r="B11" s="109">
        <v>4516</v>
      </c>
      <c r="C11" s="107">
        <v>4801</v>
      </c>
      <c r="D11" s="108">
        <f t="shared" si="1"/>
        <v>0.063</v>
      </c>
      <c r="E11" s="141" t="str">
        <f t="shared" si="0"/>
        <v>是</v>
      </c>
    </row>
    <row r="12" s="133" customFormat="1" ht="36" customHeight="1" spans="1:5">
      <c r="A12" s="103" t="s">
        <v>1895</v>
      </c>
      <c r="B12" s="104">
        <v>859</v>
      </c>
      <c r="C12" s="104">
        <v>755</v>
      </c>
      <c r="D12" s="105">
        <f t="shared" si="1"/>
        <v>-0.121</v>
      </c>
      <c r="E12" s="141" t="str">
        <f t="shared" si="0"/>
        <v>是</v>
      </c>
    </row>
    <row r="13" s="133" customFormat="1" ht="36" customHeight="1" spans="1:5">
      <c r="A13" s="106" t="s">
        <v>1891</v>
      </c>
      <c r="B13" s="109">
        <v>858</v>
      </c>
      <c r="C13" s="107">
        <v>755</v>
      </c>
      <c r="D13" s="108">
        <f t="shared" si="1"/>
        <v>-0.12</v>
      </c>
      <c r="E13" s="141" t="str">
        <f t="shared" si="0"/>
        <v>是</v>
      </c>
    </row>
    <row r="14" s="133" customFormat="1" ht="36" customHeight="1" spans="1:5">
      <c r="A14" s="103" t="s">
        <v>1896</v>
      </c>
      <c r="B14" s="104">
        <v>5689</v>
      </c>
      <c r="C14" s="104">
        <v>6377</v>
      </c>
      <c r="D14" s="105">
        <f t="shared" si="1"/>
        <v>0.121</v>
      </c>
      <c r="E14" s="141" t="str">
        <f t="shared" si="0"/>
        <v>是</v>
      </c>
    </row>
    <row r="15" ht="36" customHeight="1" spans="1:5">
      <c r="A15" s="106" t="s">
        <v>1891</v>
      </c>
      <c r="B15" s="109">
        <v>5683</v>
      </c>
      <c r="C15" s="107">
        <v>6372</v>
      </c>
      <c r="D15" s="108">
        <f t="shared" si="1"/>
        <v>0.121</v>
      </c>
      <c r="E15" s="141" t="str">
        <f t="shared" si="0"/>
        <v>是</v>
      </c>
    </row>
    <row r="16" ht="36" customHeight="1" spans="1:5">
      <c r="A16" s="103" t="s">
        <v>1897</v>
      </c>
      <c r="B16" s="104">
        <v>9404</v>
      </c>
      <c r="C16" s="104">
        <v>11059</v>
      </c>
      <c r="D16" s="105">
        <f t="shared" si="1"/>
        <v>0.176</v>
      </c>
      <c r="E16" s="141" t="str">
        <f t="shared" si="0"/>
        <v>是</v>
      </c>
    </row>
    <row r="17" ht="36" customHeight="1" spans="1:5">
      <c r="A17" s="106" t="s">
        <v>1891</v>
      </c>
      <c r="B17" s="109">
        <v>9404</v>
      </c>
      <c r="C17" s="107">
        <v>9759</v>
      </c>
      <c r="D17" s="108">
        <f t="shared" si="1"/>
        <v>0.038</v>
      </c>
      <c r="E17" s="141" t="str">
        <f t="shared" si="0"/>
        <v>是</v>
      </c>
    </row>
    <row r="18" ht="36" customHeight="1" spans="1:5">
      <c r="A18" s="110" t="s">
        <v>1898</v>
      </c>
      <c r="B18" s="104">
        <f>B4+B6+B8+B10+B12+B14+B16</f>
        <v>50729</v>
      </c>
      <c r="C18" s="104">
        <f>C4+C6+C8+C10+C12+C14+C16</f>
        <v>57281</v>
      </c>
      <c r="D18" s="105">
        <f t="shared" si="1"/>
        <v>0.129</v>
      </c>
      <c r="E18" s="141" t="str">
        <f t="shared" si="0"/>
        <v>是</v>
      </c>
    </row>
    <row r="19" ht="36" customHeight="1" spans="1:5">
      <c r="A19" s="106" t="s">
        <v>1899</v>
      </c>
      <c r="B19" s="107"/>
      <c r="C19" s="107"/>
      <c r="D19" s="108" t="str">
        <f t="shared" si="1"/>
        <v/>
      </c>
      <c r="E19" s="141" t="str">
        <f t="shared" si="0"/>
        <v>否</v>
      </c>
    </row>
    <row r="20" ht="36" customHeight="1" spans="1:5">
      <c r="A20" s="143" t="s">
        <v>1900</v>
      </c>
      <c r="B20" s="104"/>
      <c r="C20" s="104"/>
      <c r="D20" s="105" t="str">
        <f t="shared" si="1"/>
        <v/>
      </c>
      <c r="E20" s="141" t="str">
        <f t="shared" si="0"/>
        <v>否</v>
      </c>
    </row>
    <row r="21" ht="36" customHeight="1" spans="1:5">
      <c r="A21" s="111" t="s">
        <v>1901</v>
      </c>
      <c r="B21" s="104">
        <v>25927</v>
      </c>
      <c r="C21" s="104">
        <v>28026</v>
      </c>
      <c r="D21" s="105">
        <f t="shared" si="1"/>
        <v>0.081</v>
      </c>
      <c r="E21" s="141" t="str">
        <f t="shared" si="0"/>
        <v>是</v>
      </c>
    </row>
    <row r="22" ht="36" customHeight="1" spans="1:5">
      <c r="A22" s="110" t="s">
        <v>1902</v>
      </c>
      <c r="B22" s="104">
        <f>B18+B20+B21</f>
        <v>76656</v>
      </c>
      <c r="C22" s="104">
        <f>C18+C20+C21</f>
        <v>85307</v>
      </c>
      <c r="D22" s="105">
        <f t="shared" si="1"/>
        <v>0.113</v>
      </c>
      <c r="E22" s="141" t="str">
        <f t="shared" si="0"/>
        <v>是</v>
      </c>
    </row>
    <row r="23" spans="2:3">
      <c r="B23" s="144"/>
      <c r="C23" s="144"/>
    </row>
    <row r="24" spans="2:3">
      <c r="B24" s="144"/>
      <c r="C24" s="144"/>
    </row>
    <row r="25" spans="2:3">
      <c r="B25" s="144"/>
      <c r="C25" s="144"/>
    </row>
    <row r="26" spans="2:3">
      <c r="B26" s="144"/>
      <c r="C26" s="144"/>
    </row>
  </sheetData>
  <mergeCells count="1">
    <mergeCell ref="A1:D1"/>
  </mergeCells>
  <conditionalFormatting sqref="E4:E22">
    <cfRule type="cellIs" dxfId="3" priority="1" stopIfTrue="1" operator="lessThanOrEqual">
      <formula>-1</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2">
    <tabColor rgb="FF00B0F0"/>
  </sheetPr>
  <dimension ref="A1:E42"/>
  <sheetViews>
    <sheetView showGridLines="0" showZeros="0" view="pageBreakPreview" zoomScale="70" zoomScaleNormal="100" workbookViewId="0">
      <pane ySplit="3" topLeftCell="A4" activePane="bottomLeft" state="frozen"/>
      <selection/>
      <selection pane="bottomLeft" activeCell="C28" sqref="C28"/>
    </sheetView>
  </sheetViews>
  <sheetFormatPr defaultColWidth="9" defaultRowHeight="14.25" outlineLevelCol="4"/>
  <cols>
    <col min="1" max="1" width="46.1083333333333" style="114" customWidth="1"/>
    <col min="2" max="3" width="20.6666666666667" style="114" customWidth="1"/>
    <col min="4" max="4" width="20.5" style="114" customWidth="1"/>
    <col min="5" max="5" width="3" style="114" hidden="1" customWidth="1"/>
    <col min="6" max="16384" width="9" style="114"/>
  </cols>
  <sheetData>
    <row r="1" ht="45" customHeight="1" spans="1:4">
      <c r="A1" s="115" t="s">
        <v>1903</v>
      </c>
      <c r="B1" s="115"/>
      <c r="C1" s="115"/>
      <c r="D1" s="115"/>
    </row>
    <row r="2" ht="20.1" customHeight="1" spans="1:4">
      <c r="A2" s="116"/>
      <c r="B2" s="117"/>
      <c r="C2" s="118"/>
      <c r="D2" s="119" t="s">
        <v>1</v>
      </c>
    </row>
    <row r="3" ht="45" customHeight="1" spans="1:5">
      <c r="A3" s="120" t="s">
        <v>1870</v>
      </c>
      <c r="B3" s="101" t="s">
        <v>4</v>
      </c>
      <c r="C3" s="101" t="s">
        <v>5</v>
      </c>
      <c r="D3" s="101" t="s">
        <v>6</v>
      </c>
      <c r="E3" s="102" t="s">
        <v>7</v>
      </c>
    </row>
    <row r="4" ht="36" customHeight="1" spans="1:5">
      <c r="A4" s="121" t="s">
        <v>1871</v>
      </c>
      <c r="B4" s="122">
        <v>13006</v>
      </c>
      <c r="C4" s="122">
        <v>13525</v>
      </c>
      <c r="D4" s="105">
        <f>IF(B4&gt;0,C4/B4-1,IF(B4&lt;0,-(C4/B4-1),""))</f>
        <v>0.04</v>
      </c>
      <c r="E4" s="102" t="str">
        <f t="shared" ref="E4:E38" si="0">IF(A4&lt;&gt;"",IF(SUM(B4:C4)&lt;&gt;0,"是","否"),"是")</f>
        <v>是</v>
      </c>
    </row>
    <row r="5" ht="36" customHeight="1" spans="1:5">
      <c r="A5" s="123" t="s">
        <v>1872</v>
      </c>
      <c r="B5" s="124">
        <v>12434</v>
      </c>
      <c r="C5" s="124">
        <v>12979</v>
      </c>
      <c r="D5" s="108">
        <f t="shared" ref="D5:D13" si="1">IF(B5&gt;0,C5/B5-1,IF(B5&lt;0,-(C5/B5-1),""))</f>
        <v>0.044</v>
      </c>
      <c r="E5" s="102" t="str">
        <f t="shared" si="0"/>
        <v>是</v>
      </c>
    </row>
    <row r="6" ht="36" customHeight="1" spans="1:5">
      <c r="A6" s="123" t="s">
        <v>1873</v>
      </c>
      <c r="B6" s="124">
        <v>50</v>
      </c>
      <c r="C6" s="124">
        <v>46</v>
      </c>
      <c r="D6" s="108">
        <f t="shared" si="1"/>
        <v>-0.08</v>
      </c>
      <c r="E6" s="102" t="str">
        <f t="shared" si="0"/>
        <v>是</v>
      </c>
    </row>
    <row r="7" s="113" customFormat="1" ht="36" customHeight="1" spans="1:5">
      <c r="A7" s="123" t="s">
        <v>1874</v>
      </c>
      <c r="B7" s="125"/>
      <c r="C7" s="126"/>
      <c r="D7" s="108" t="str">
        <f t="shared" si="1"/>
        <v/>
      </c>
      <c r="E7" s="102" t="str">
        <f t="shared" si="0"/>
        <v>否</v>
      </c>
    </row>
    <row r="8" s="113" customFormat="1" ht="36" customHeight="1" spans="1:5">
      <c r="A8" s="127" t="s">
        <v>1875</v>
      </c>
      <c r="B8" s="122">
        <v>16485</v>
      </c>
      <c r="C8" s="122">
        <v>19125</v>
      </c>
      <c r="D8" s="105">
        <f t="shared" si="1"/>
        <v>0.16</v>
      </c>
      <c r="E8" s="102" t="str">
        <f t="shared" si="0"/>
        <v>是</v>
      </c>
    </row>
    <row r="9" s="113" customFormat="1" ht="36" customHeight="1" spans="1:5">
      <c r="A9" s="123" t="s">
        <v>1872</v>
      </c>
      <c r="B9" s="124">
        <v>13013</v>
      </c>
      <c r="C9" s="124">
        <v>13456</v>
      </c>
      <c r="D9" s="108">
        <f t="shared" si="1"/>
        <v>0.034</v>
      </c>
      <c r="E9" s="102" t="str">
        <f t="shared" si="0"/>
        <v>是</v>
      </c>
    </row>
    <row r="10" s="113" customFormat="1" ht="36" customHeight="1" spans="1:5">
      <c r="A10" s="123" t="s">
        <v>1873</v>
      </c>
      <c r="B10" s="124">
        <v>10</v>
      </c>
      <c r="C10" s="126">
        <v>9</v>
      </c>
      <c r="D10" s="108">
        <f t="shared" si="1"/>
        <v>-0.1</v>
      </c>
      <c r="E10" s="102" t="str">
        <f t="shared" si="0"/>
        <v>是</v>
      </c>
    </row>
    <row r="11" s="113" customFormat="1" ht="36" customHeight="1" spans="1:5">
      <c r="A11" s="123" t="s">
        <v>1874</v>
      </c>
      <c r="B11" s="124">
        <v>3185</v>
      </c>
      <c r="C11" s="126">
        <v>5310</v>
      </c>
      <c r="D11" s="108">
        <f t="shared" si="1"/>
        <v>0.667</v>
      </c>
      <c r="E11" s="102" t="str">
        <f t="shared" si="0"/>
        <v>是</v>
      </c>
    </row>
    <row r="12" s="113" customFormat="1" ht="36" customHeight="1" spans="1:5">
      <c r="A12" s="121" t="s">
        <v>1876</v>
      </c>
      <c r="B12" s="122">
        <v>644</v>
      </c>
      <c r="C12" s="122">
        <v>709</v>
      </c>
      <c r="D12" s="105">
        <f t="shared" si="1"/>
        <v>0.101</v>
      </c>
      <c r="E12" s="102" t="str">
        <f t="shared" si="0"/>
        <v>是</v>
      </c>
    </row>
    <row r="13" ht="36" customHeight="1" spans="1:5">
      <c r="A13" s="123" t="s">
        <v>1872</v>
      </c>
      <c r="B13" s="124">
        <v>630</v>
      </c>
      <c r="C13" s="124">
        <v>701</v>
      </c>
      <c r="D13" s="108">
        <f t="shared" si="1"/>
        <v>0.113</v>
      </c>
      <c r="E13" s="102" t="str">
        <f t="shared" si="0"/>
        <v>是</v>
      </c>
    </row>
    <row r="14" ht="36" customHeight="1" spans="1:5">
      <c r="A14" s="123" t="s">
        <v>1873</v>
      </c>
      <c r="B14" s="124">
        <v>10</v>
      </c>
      <c r="C14" s="124">
        <v>8</v>
      </c>
      <c r="D14" s="108">
        <f t="shared" ref="D14:D27" si="2">IF(B14&gt;0,C14/B14-1,IF(B14&lt;0,-(C14/B14-1),""))</f>
        <v>-0.2</v>
      </c>
      <c r="E14" s="102" t="str">
        <f t="shared" si="0"/>
        <v>是</v>
      </c>
    </row>
    <row r="15" ht="36" customHeight="1" spans="1:5">
      <c r="A15" s="123" t="s">
        <v>1874</v>
      </c>
      <c r="B15" s="125"/>
      <c r="C15" s="126"/>
      <c r="D15" s="108" t="str">
        <f t="shared" si="2"/>
        <v/>
      </c>
      <c r="E15" s="102" t="str">
        <f t="shared" si="0"/>
        <v>否</v>
      </c>
    </row>
    <row r="16" ht="36" customHeight="1" spans="1:5">
      <c r="A16" s="121" t="s">
        <v>1877</v>
      </c>
      <c r="B16" s="122">
        <v>9252</v>
      </c>
      <c r="C16" s="122">
        <v>10632</v>
      </c>
      <c r="D16" s="105">
        <f t="shared" si="2"/>
        <v>0.149</v>
      </c>
      <c r="E16" s="102" t="str">
        <f t="shared" si="0"/>
        <v>是</v>
      </c>
    </row>
    <row r="17" ht="36" customHeight="1" spans="1:5">
      <c r="A17" s="123" t="s">
        <v>1872</v>
      </c>
      <c r="B17" s="124">
        <v>9180</v>
      </c>
      <c r="C17" s="124">
        <v>10504</v>
      </c>
      <c r="D17" s="108">
        <f t="shared" si="2"/>
        <v>0.144</v>
      </c>
      <c r="E17" s="102" t="str">
        <f t="shared" si="0"/>
        <v>是</v>
      </c>
    </row>
    <row r="18" ht="36" customHeight="1" spans="1:5">
      <c r="A18" s="123" t="s">
        <v>1873</v>
      </c>
      <c r="B18" s="124">
        <v>48</v>
      </c>
      <c r="C18" s="124">
        <v>44</v>
      </c>
      <c r="D18" s="108">
        <f t="shared" si="2"/>
        <v>-0.083</v>
      </c>
      <c r="E18" s="102" t="str">
        <f t="shared" si="0"/>
        <v>是</v>
      </c>
    </row>
    <row r="19" ht="36" customHeight="1" spans="1:5">
      <c r="A19" s="123" t="s">
        <v>1874</v>
      </c>
      <c r="B19" s="125"/>
      <c r="C19" s="124">
        <v>55</v>
      </c>
      <c r="D19" s="108" t="str">
        <f t="shared" si="2"/>
        <v/>
      </c>
      <c r="E19" s="102" t="str">
        <f t="shared" si="0"/>
        <v>是</v>
      </c>
    </row>
    <row r="20" ht="36" customHeight="1" spans="1:5">
      <c r="A20" s="121" t="s">
        <v>1878</v>
      </c>
      <c r="B20" s="122">
        <v>533</v>
      </c>
      <c r="C20" s="122">
        <v>554</v>
      </c>
      <c r="D20" s="105">
        <f t="shared" si="2"/>
        <v>0.039</v>
      </c>
      <c r="E20" s="102" t="str">
        <f t="shared" si="0"/>
        <v>是</v>
      </c>
    </row>
    <row r="21" ht="36" customHeight="1" spans="1:5">
      <c r="A21" s="123" t="s">
        <v>1872</v>
      </c>
      <c r="B21" s="124">
        <v>531</v>
      </c>
      <c r="C21" s="124">
        <v>553</v>
      </c>
      <c r="D21" s="108">
        <f t="shared" si="2"/>
        <v>0.041</v>
      </c>
      <c r="E21" s="102" t="str">
        <f t="shared" si="0"/>
        <v>是</v>
      </c>
    </row>
    <row r="22" ht="36" customHeight="1" spans="1:5">
      <c r="A22" s="123" t="s">
        <v>1873</v>
      </c>
      <c r="B22" s="124">
        <v>2</v>
      </c>
      <c r="C22" s="125">
        <v>1</v>
      </c>
      <c r="D22" s="108">
        <f t="shared" si="2"/>
        <v>-0.5</v>
      </c>
      <c r="E22" s="102" t="str">
        <f t="shared" si="0"/>
        <v>是</v>
      </c>
    </row>
    <row r="23" ht="36" customHeight="1" spans="1:5">
      <c r="A23" s="123" t="s">
        <v>1874</v>
      </c>
      <c r="B23" s="125"/>
      <c r="C23" s="126"/>
      <c r="D23" s="128" t="str">
        <f t="shared" si="2"/>
        <v/>
      </c>
      <c r="E23" s="102" t="str">
        <f t="shared" si="0"/>
        <v>否</v>
      </c>
    </row>
    <row r="24" ht="36" customHeight="1" spans="1:5">
      <c r="A24" s="121" t="s">
        <v>1879</v>
      </c>
      <c r="B24" s="122">
        <v>4181</v>
      </c>
      <c r="C24" s="122">
        <v>9919</v>
      </c>
      <c r="D24" s="129">
        <f t="shared" si="2"/>
        <v>1.372</v>
      </c>
      <c r="E24" s="102" t="str">
        <f t="shared" si="0"/>
        <v>是</v>
      </c>
    </row>
    <row r="25" ht="36" customHeight="1" spans="1:5">
      <c r="A25" s="123" t="s">
        <v>1872</v>
      </c>
      <c r="B25" s="124">
        <v>2711</v>
      </c>
      <c r="C25" s="124">
        <v>3429</v>
      </c>
      <c r="D25" s="129">
        <f t="shared" si="2"/>
        <v>0.265</v>
      </c>
      <c r="E25" s="102" t="str">
        <f t="shared" si="0"/>
        <v>是</v>
      </c>
    </row>
    <row r="26" ht="36" customHeight="1" spans="1:5">
      <c r="A26" s="123" t="s">
        <v>1873</v>
      </c>
      <c r="B26" s="124">
        <v>343</v>
      </c>
      <c r="C26" s="124">
        <v>126</v>
      </c>
      <c r="D26" s="129">
        <f t="shared" si="2"/>
        <v>-0.633</v>
      </c>
      <c r="E26" s="102" t="str">
        <f t="shared" si="0"/>
        <v>是</v>
      </c>
    </row>
    <row r="27" ht="36" customHeight="1" spans="1:5">
      <c r="A27" s="123" t="s">
        <v>1874</v>
      </c>
      <c r="B27" s="124">
        <v>150</v>
      </c>
      <c r="C27" s="124">
        <v>5910</v>
      </c>
      <c r="D27" s="129">
        <f t="shared" si="2"/>
        <v>38.4</v>
      </c>
      <c r="E27" s="102" t="str">
        <f t="shared" si="0"/>
        <v>是</v>
      </c>
    </row>
    <row r="28" ht="36" customHeight="1" spans="1:5">
      <c r="A28" s="121" t="s">
        <v>1880</v>
      </c>
      <c r="B28" s="122">
        <v>6854</v>
      </c>
      <c r="C28" s="122">
        <v>7462</v>
      </c>
      <c r="D28" s="129">
        <f t="shared" ref="D28:D38" si="3">IF(B28&gt;0,C28/B28-1,IF(B28&lt;0,-(C28/B28-1),""))</f>
        <v>0.089</v>
      </c>
      <c r="E28" s="102" t="str">
        <f t="shared" si="0"/>
        <v>是</v>
      </c>
    </row>
    <row r="29" ht="36" customHeight="1" spans="1:5">
      <c r="A29" s="123" t="s">
        <v>1872</v>
      </c>
      <c r="B29" s="124">
        <v>6169</v>
      </c>
      <c r="C29" s="124">
        <v>7105</v>
      </c>
      <c r="D29" s="128">
        <f t="shared" si="3"/>
        <v>0.152</v>
      </c>
      <c r="E29" s="102" t="str">
        <f t="shared" si="0"/>
        <v>是</v>
      </c>
    </row>
    <row r="30" ht="36" customHeight="1" spans="1:5">
      <c r="A30" s="123" t="s">
        <v>1873</v>
      </c>
      <c r="B30" s="124">
        <v>15</v>
      </c>
      <c r="C30" s="124">
        <v>16</v>
      </c>
      <c r="D30" s="128">
        <f t="shared" si="3"/>
        <v>0.067</v>
      </c>
      <c r="E30" s="102" t="str">
        <f t="shared" si="0"/>
        <v>是</v>
      </c>
    </row>
    <row r="31" ht="36" customHeight="1" spans="1:5">
      <c r="A31" s="123" t="s">
        <v>1874</v>
      </c>
      <c r="B31" s="124">
        <v>561</v>
      </c>
      <c r="C31" s="124">
        <v>291</v>
      </c>
      <c r="D31" s="128">
        <f t="shared" si="3"/>
        <v>-0.481</v>
      </c>
      <c r="E31" s="102" t="str">
        <f t="shared" si="0"/>
        <v>是</v>
      </c>
    </row>
    <row r="32" ht="36" customHeight="1" spans="1:5">
      <c r="A32" s="110" t="s">
        <v>1881</v>
      </c>
      <c r="B32" s="122">
        <f>B4+B8+B12+B16+B20+B24+B28</f>
        <v>50955</v>
      </c>
      <c r="C32" s="122">
        <f>C4+C8+C12+C16+C20+C24+C28</f>
        <v>61926</v>
      </c>
      <c r="D32" s="129">
        <f t="shared" si="3"/>
        <v>0.215</v>
      </c>
      <c r="E32" s="102" t="str">
        <f t="shared" si="0"/>
        <v>是</v>
      </c>
    </row>
    <row r="33" ht="36" customHeight="1" spans="1:5">
      <c r="A33" s="123" t="s">
        <v>1882</v>
      </c>
      <c r="B33" s="125">
        <v>44668</v>
      </c>
      <c r="C33" s="125">
        <v>48727</v>
      </c>
      <c r="D33" s="128">
        <f t="shared" si="3"/>
        <v>0.091</v>
      </c>
      <c r="E33" s="102" t="str">
        <f t="shared" si="0"/>
        <v>是</v>
      </c>
    </row>
    <row r="34" ht="36" customHeight="1" spans="1:5">
      <c r="A34" s="123" t="s">
        <v>1883</v>
      </c>
      <c r="B34" s="125">
        <v>478</v>
      </c>
      <c r="C34" s="125">
        <v>250</v>
      </c>
      <c r="D34" s="128">
        <f t="shared" si="3"/>
        <v>-0.477</v>
      </c>
      <c r="E34" s="102" t="str">
        <f t="shared" si="0"/>
        <v>是</v>
      </c>
    </row>
    <row r="35" ht="36" customHeight="1" spans="1:5">
      <c r="A35" s="123" t="s">
        <v>1884</v>
      </c>
      <c r="B35" s="125">
        <v>3896</v>
      </c>
      <c r="C35" s="125">
        <v>11566</v>
      </c>
      <c r="D35" s="128">
        <f t="shared" si="3"/>
        <v>1.969</v>
      </c>
      <c r="E35" s="102" t="str">
        <f t="shared" si="0"/>
        <v>是</v>
      </c>
    </row>
    <row r="36" ht="36" customHeight="1" spans="1:5">
      <c r="A36" s="111" t="s">
        <v>1885</v>
      </c>
      <c r="B36" s="130">
        <v>24106</v>
      </c>
      <c r="C36" s="130">
        <v>26925</v>
      </c>
      <c r="D36" s="129">
        <f t="shared" si="3"/>
        <v>0.117</v>
      </c>
      <c r="E36" s="102" t="str">
        <f t="shared" si="0"/>
        <v>是</v>
      </c>
    </row>
    <row r="37" ht="36" customHeight="1" spans="1:5">
      <c r="A37" s="111" t="s">
        <v>1886</v>
      </c>
      <c r="B37" s="130"/>
      <c r="C37" s="131"/>
      <c r="D37" s="129" t="str">
        <f t="shared" si="3"/>
        <v/>
      </c>
      <c r="E37" s="102" t="str">
        <f t="shared" si="0"/>
        <v>否</v>
      </c>
    </row>
    <row r="38" ht="36" customHeight="1" spans="1:5">
      <c r="A38" s="110" t="s">
        <v>1887</v>
      </c>
      <c r="B38" s="130">
        <f>B32+B36+B37</f>
        <v>75061</v>
      </c>
      <c r="C38" s="130">
        <f>C32+C36+C37</f>
        <v>88851</v>
      </c>
      <c r="D38" s="129">
        <f t="shared" si="3"/>
        <v>0.184</v>
      </c>
      <c r="E38" s="102" t="str">
        <f t="shared" si="0"/>
        <v>是</v>
      </c>
    </row>
    <row r="39" spans="2:3">
      <c r="B39" s="132"/>
      <c r="C39" s="132"/>
    </row>
    <row r="40" spans="2:3">
      <c r="B40" s="132"/>
      <c r="C40" s="132"/>
    </row>
    <row r="41" spans="2:3">
      <c r="B41" s="132"/>
      <c r="C41" s="132"/>
    </row>
    <row r="42" spans="2:3">
      <c r="B42" s="132"/>
      <c r="C42" s="132"/>
    </row>
  </sheetData>
  <mergeCells count="1">
    <mergeCell ref="A1:D1"/>
  </mergeCells>
  <conditionalFormatting sqref="E28:E32">
    <cfRule type="cellIs" dxfId="5" priority="2" stopIfTrue="1" operator="lessThan">
      <formula>0</formula>
    </cfRule>
  </conditionalFormatting>
  <conditionalFormatting sqref="C23 C7 C10:C11 C15">
    <cfRule type="cellIs" dxfId="3" priority="1" stopIfTrue="1" operator="lessThanOrEqual">
      <formula>-1</formula>
    </cfRule>
  </conditionalFormatting>
  <printOptions horizontalCentered="1"/>
  <pageMargins left="0.472222222222222" right="0.393055555555556" top="0.747916666666667" bottom="0.747916666666667" header="0.314583333333333" footer="0.314583333333333"/>
  <pageSetup paperSize="9" scale="75" orientation="portrait"/>
  <headerFooter alignWithMargins="0">
    <oddFooter>&amp;C&amp;16- &amp;P -</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tabColor rgb="FF00B0F0"/>
  </sheetPr>
  <dimension ref="A1:E26"/>
  <sheetViews>
    <sheetView showGridLines="0" showZeros="0" view="pageBreakPreview" zoomScale="85" zoomScaleNormal="100" workbookViewId="0">
      <selection activeCell="D20" sqref="D20"/>
    </sheetView>
  </sheetViews>
  <sheetFormatPr defaultColWidth="9" defaultRowHeight="14.25" outlineLevelCol="4"/>
  <cols>
    <col min="1" max="1" width="50.775" style="93" customWidth="1"/>
    <col min="2" max="3" width="20.6666666666667" style="94" customWidth="1"/>
    <col min="4" max="4" width="20.6666666666667" style="93" customWidth="1"/>
    <col min="5" max="5" width="2.88333333333333" style="93" customWidth="1"/>
    <col min="6" max="7" width="12.6666666666667" style="93"/>
    <col min="8" max="246" width="9" style="93"/>
    <col min="247" max="247" width="41.6666666666667" style="93" customWidth="1"/>
    <col min="248" max="249" width="14.4416666666667" style="93" customWidth="1"/>
    <col min="250" max="250" width="13.8833333333333" style="93" customWidth="1"/>
    <col min="251" max="253" width="9" style="93"/>
    <col min="254" max="255" width="10.4416666666667" style="93" customWidth="1"/>
    <col min="256" max="502" width="9" style="93"/>
    <col min="503" max="503" width="41.6666666666667" style="93" customWidth="1"/>
    <col min="504" max="505" width="14.4416666666667" style="93" customWidth="1"/>
    <col min="506" max="506" width="13.8833333333333" style="93" customWidth="1"/>
    <col min="507" max="509" width="9" style="93"/>
    <col min="510" max="511" width="10.4416666666667" style="93" customWidth="1"/>
    <col min="512" max="758" width="9" style="93"/>
    <col min="759" max="759" width="41.6666666666667" style="93" customWidth="1"/>
    <col min="760" max="761" width="14.4416666666667" style="93" customWidth="1"/>
    <col min="762" max="762" width="13.8833333333333" style="93" customWidth="1"/>
    <col min="763" max="765" width="9" style="93"/>
    <col min="766" max="767" width="10.4416666666667" style="93" customWidth="1"/>
    <col min="768" max="1014" width="9" style="93"/>
    <col min="1015" max="1015" width="41.6666666666667" style="93" customWidth="1"/>
    <col min="1016" max="1017" width="14.4416666666667" style="93" customWidth="1"/>
    <col min="1018" max="1018" width="13.8833333333333" style="93" customWidth="1"/>
    <col min="1019" max="1021" width="9" style="93"/>
    <col min="1022" max="1023" width="10.4416666666667" style="93" customWidth="1"/>
    <col min="1024" max="1270" width="9" style="93"/>
    <col min="1271" max="1271" width="41.6666666666667" style="93" customWidth="1"/>
    <col min="1272" max="1273" width="14.4416666666667" style="93" customWidth="1"/>
    <col min="1274" max="1274" width="13.8833333333333" style="93" customWidth="1"/>
    <col min="1275" max="1277" width="9" style="93"/>
    <col min="1278" max="1279" width="10.4416666666667" style="93" customWidth="1"/>
    <col min="1280" max="1526" width="9" style="93"/>
    <col min="1527" max="1527" width="41.6666666666667" style="93" customWidth="1"/>
    <col min="1528" max="1529" width="14.4416666666667" style="93" customWidth="1"/>
    <col min="1530" max="1530" width="13.8833333333333" style="93" customWidth="1"/>
    <col min="1531" max="1533" width="9" style="93"/>
    <col min="1534" max="1535" width="10.4416666666667" style="93" customWidth="1"/>
    <col min="1536" max="1782" width="9" style="93"/>
    <col min="1783" max="1783" width="41.6666666666667" style="93" customWidth="1"/>
    <col min="1784" max="1785" width="14.4416666666667" style="93" customWidth="1"/>
    <col min="1786" max="1786" width="13.8833333333333" style="93" customWidth="1"/>
    <col min="1787" max="1789" width="9" style="93"/>
    <col min="1790" max="1791" width="10.4416666666667" style="93" customWidth="1"/>
    <col min="1792" max="2038" width="9" style="93"/>
    <col min="2039" max="2039" width="41.6666666666667" style="93" customWidth="1"/>
    <col min="2040" max="2041" width="14.4416666666667" style="93" customWidth="1"/>
    <col min="2042" max="2042" width="13.8833333333333" style="93" customWidth="1"/>
    <col min="2043" max="2045" width="9" style="93"/>
    <col min="2046" max="2047" width="10.4416666666667" style="93" customWidth="1"/>
    <col min="2048" max="2294" width="9" style="93"/>
    <col min="2295" max="2295" width="41.6666666666667" style="93" customWidth="1"/>
    <col min="2296" max="2297" width="14.4416666666667" style="93" customWidth="1"/>
    <col min="2298" max="2298" width="13.8833333333333" style="93" customWidth="1"/>
    <col min="2299" max="2301" width="9" style="93"/>
    <col min="2302" max="2303" width="10.4416666666667" style="93" customWidth="1"/>
    <col min="2304" max="2550" width="9" style="93"/>
    <col min="2551" max="2551" width="41.6666666666667" style="93" customWidth="1"/>
    <col min="2552" max="2553" width="14.4416666666667" style="93" customWidth="1"/>
    <col min="2554" max="2554" width="13.8833333333333" style="93" customWidth="1"/>
    <col min="2555" max="2557" width="9" style="93"/>
    <col min="2558" max="2559" width="10.4416666666667" style="93" customWidth="1"/>
    <col min="2560" max="2806" width="9" style="93"/>
    <col min="2807" max="2807" width="41.6666666666667" style="93" customWidth="1"/>
    <col min="2808" max="2809" width="14.4416666666667" style="93" customWidth="1"/>
    <col min="2810" max="2810" width="13.8833333333333" style="93" customWidth="1"/>
    <col min="2811" max="2813" width="9" style="93"/>
    <col min="2814" max="2815" width="10.4416666666667" style="93" customWidth="1"/>
    <col min="2816" max="3062" width="9" style="93"/>
    <col min="3063" max="3063" width="41.6666666666667" style="93" customWidth="1"/>
    <col min="3064" max="3065" width="14.4416666666667" style="93" customWidth="1"/>
    <col min="3066" max="3066" width="13.8833333333333" style="93" customWidth="1"/>
    <col min="3067" max="3069" width="9" style="93"/>
    <col min="3070" max="3071" width="10.4416666666667" style="93" customWidth="1"/>
    <col min="3072" max="3318" width="9" style="93"/>
    <col min="3319" max="3319" width="41.6666666666667" style="93" customWidth="1"/>
    <col min="3320" max="3321" width="14.4416666666667" style="93" customWidth="1"/>
    <col min="3322" max="3322" width="13.8833333333333" style="93" customWidth="1"/>
    <col min="3323" max="3325" width="9" style="93"/>
    <col min="3326" max="3327" width="10.4416666666667" style="93" customWidth="1"/>
    <col min="3328" max="3574" width="9" style="93"/>
    <col min="3575" max="3575" width="41.6666666666667" style="93" customWidth="1"/>
    <col min="3576" max="3577" width="14.4416666666667" style="93" customWidth="1"/>
    <col min="3578" max="3578" width="13.8833333333333" style="93" customWidth="1"/>
    <col min="3579" max="3581" width="9" style="93"/>
    <col min="3582" max="3583" width="10.4416666666667" style="93" customWidth="1"/>
    <col min="3584" max="3830" width="9" style="93"/>
    <col min="3831" max="3831" width="41.6666666666667" style="93" customWidth="1"/>
    <col min="3832" max="3833" width="14.4416666666667" style="93" customWidth="1"/>
    <col min="3834" max="3834" width="13.8833333333333" style="93" customWidth="1"/>
    <col min="3835" max="3837" width="9" style="93"/>
    <col min="3838" max="3839" width="10.4416666666667" style="93" customWidth="1"/>
    <col min="3840" max="4086" width="9" style="93"/>
    <col min="4087" max="4087" width="41.6666666666667" style="93" customWidth="1"/>
    <col min="4088" max="4089" width="14.4416666666667" style="93" customWidth="1"/>
    <col min="4090" max="4090" width="13.8833333333333" style="93" customWidth="1"/>
    <col min="4091" max="4093" width="9" style="93"/>
    <col min="4094" max="4095" width="10.4416666666667" style="93" customWidth="1"/>
    <col min="4096" max="4342" width="9" style="93"/>
    <col min="4343" max="4343" width="41.6666666666667" style="93" customWidth="1"/>
    <col min="4344" max="4345" width="14.4416666666667" style="93" customWidth="1"/>
    <col min="4346" max="4346" width="13.8833333333333" style="93" customWidth="1"/>
    <col min="4347" max="4349" width="9" style="93"/>
    <col min="4350" max="4351" width="10.4416666666667" style="93" customWidth="1"/>
    <col min="4352" max="4598" width="9" style="93"/>
    <col min="4599" max="4599" width="41.6666666666667" style="93" customWidth="1"/>
    <col min="4600" max="4601" width="14.4416666666667" style="93" customWidth="1"/>
    <col min="4602" max="4602" width="13.8833333333333" style="93" customWidth="1"/>
    <col min="4603" max="4605" width="9" style="93"/>
    <col min="4606" max="4607" width="10.4416666666667" style="93" customWidth="1"/>
    <col min="4608" max="4854" width="9" style="93"/>
    <col min="4855" max="4855" width="41.6666666666667" style="93" customWidth="1"/>
    <col min="4856" max="4857" width="14.4416666666667" style="93" customWidth="1"/>
    <col min="4858" max="4858" width="13.8833333333333" style="93" customWidth="1"/>
    <col min="4859" max="4861" width="9" style="93"/>
    <col min="4862" max="4863" width="10.4416666666667" style="93" customWidth="1"/>
    <col min="4864" max="5110" width="9" style="93"/>
    <col min="5111" max="5111" width="41.6666666666667" style="93" customWidth="1"/>
    <col min="5112" max="5113" width="14.4416666666667" style="93" customWidth="1"/>
    <col min="5114" max="5114" width="13.8833333333333" style="93" customWidth="1"/>
    <col min="5115" max="5117" width="9" style="93"/>
    <col min="5118" max="5119" width="10.4416666666667" style="93" customWidth="1"/>
    <col min="5120" max="5366" width="9" style="93"/>
    <col min="5367" max="5367" width="41.6666666666667" style="93" customWidth="1"/>
    <col min="5368" max="5369" width="14.4416666666667" style="93" customWidth="1"/>
    <col min="5370" max="5370" width="13.8833333333333" style="93" customWidth="1"/>
    <col min="5371" max="5373" width="9" style="93"/>
    <col min="5374" max="5375" width="10.4416666666667" style="93" customWidth="1"/>
    <col min="5376" max="5622" width="9" style="93"/>
    <col min="5623" max="5623" width="41.6666666666667" style="93" customWidth="1"/>
    <col min="5624" max="5625" width="14.4416666666667" style="93" customWidth="1"/>
    <col min="5626" max="5626" width="13.8833333333333" style="93" customWidth="1"/>
    <col min="5627" max="5629" width="9" style="93"/>
    <col min="5630" max="5631" width="10.4416666666667" style="93" customWidth="1"/>
    <col min="5632" max="5878" width="9" style="93"/>
    <col min="5879" max="5879" width="41.6666666666667" style="93" customWidth="1"/>
    <col min="5880" max="5881" width="14.4416666666667" style="93" customWidth="1"/>
    <col min="5882" max="5882" width="13.8833333333333" style="93" customWidth="1"/>
    <col min="5883" max="5885" width="9" style="93"/>
    <col min="5886" max="5887" width="10.4416666666667" style="93" customWidth="1"/>
    <col min="5888" max="6134" width="9" style="93"/>
    <col min="6135" max="6135" width="41.6666666666667" style="93" customWidth="1"/>
    <col min="6136" max="6137" width="14.4416666666667" style="93" customWidth="1"/>
    <col min="6138" max="6138" width="13.8833333333333" style="93" customWidth="1"/>
    <col min="6139" max="6141" width="9" style="93"/>
    <col min="6142" max="6143" width="10.4416666666667" style="93" customWidth="1"/>
    <col min="6144" max="6390" width="9" style="93"/>
    <col min="6391" max="6391" width="41.6666666666667" style="93" customWidth="1"/>
    <col min="6392" max="6393" width="14.4416666666667" style="93" customWidth="1"/>
    <col min="6394" max="6394" width="13.8833333333333" style="93" customWidth="1"/>
    <col min="6395" max="6397" width="9" style="93"/>
    <col min="6398" max="6399" width="10.4416666666667" style="93" customWidth="1"/>
    <col min="6400" max="6646" width="9" style="93"/>
    <col min="6647" max="6647" width="41.6666666666667" style="93" customWidth="1"/>
    <col min="6648" max="6649" width="14.4416666666667" style="93" customWidth="1"/>
    <col min="6650" max="6650" width="13.8833333333333" style="93" customWidth="1"/>
    <col min="6651" max="6653" width="9" style="93"/>
    <col min="6654" max="6655" width="10.4416666666667" style="93" customWidth="1"/>
    <col min="6656" max="6902" width="9" style="93"/>
    <col min="6903" max="6903" width="41.6666666666667" style="93" customWidth="1"/>
    <col min="6904" max="6905" width="14.4416666666667" style="93" customWidth="1"/>
    <col min="6906" max="6906" width="13.8833333333333" style="93" customWidth="1"/>
    <col min="6907" max="6909" width="9" style="93"/>
    <col min="6910" max="6911" width="10.4416666666667" style="93" customWidth="1"/>
    <col min="6912" max="7158" width="9" style="93"/>
    <col min="7159" max="7159" width="41.6666666666667" style="93" customWidth="1"/>
    <col min="7160" max="7161" width="14.4416666666667" style="93" customWidth="1"/>
    <col min="7162" max="7162" width="13.8833333333333" style="93" customWidth="1"/>
    <col min="7163" max="7165" width="9" style="93"/>
    <col min="7166" max="7167" width="10.4416666666667" style="93" customWidth="1"/>
    <col min="7168" max="7414" width="9" style="93"/>
    <col min="7415" max="7415" width="41.6666666666667" style="93" customWidth="1"/>
    <col min="7416" max="7417" width="14.4416666666667" style="93" customWidth="1"/>
    <col min="7418" max="7418" width="13.8833333333333" style="93" customWidth="1"/>
    <col min="7419" max="7421" width="9" style="93"/>
    <col min="7422" max="7423" width="10.4416666666667" style="93" customWidth="1"/>
    <col min="7424" max="7670" width="9" style="93"/>
    <col min="7671" max="7671" width="41.6666666666667" style="93" customWidth="1"/>
    <col min="7672" max="7673" width="14.4416666666667" style="93" customWidth="1"/>
    <col min="7674" max="7674" width="13.8833333333333" style="93" customWidth="1"/>
    <col min="7675" max="7677" width="9" style="93"/>
    <col min="7678" max="7679" width="10.4416666666667" style="93" customWidth="1"/>
    <col min="7680" max="7926" width="9" style="93"/>
    <col min="7927" max="7927" width="41.6666666666667" style="93" customWidth="1"/>
    <col min="7928" max="7929" width="14.4416666666667" style="93" customWidth="1"/>
    <col min="7930" max="7930" width="13.8833333333333" style="93" customWidth="1"/>
    <col min="7931" max="7933" width="9" style="93"/>
    <col min="7934" max="7935" width="10.4416666666667" style="93" customWidth="1"/>
    <col min="7936" max="8182" width="9" style="93"/>
    <col min="8183" max="8183" width="41.6666666666667" style="93" customWidth="1"/>
    <col min="8184" max="8185" width="14.4416666666667" style="93" customWidth="1"/>
    <col min="8186" max="8186" width="13.8833333333333" style="93" customWidth="1"/>
    <col min="8187" max="8189" width="9" style="93"/>
    <col min="8190" max="8191" width="10.4416666666667" style="93" customWidth="1"/>
    <col min="8192" max="8438" width="9" style="93"/>
    <col min="8439" max="8439" width="41.6666666666667" style="93" customWidth="1"/>
    <col min="8440" max="8441" width="14.4416666666667" style="93" customWidth="1"/>
    <col min="8442" max="8442" width="13.8833333333333" style="93" customWidth="1"/>
    <col min="8443" max="8445" width="9" style="93"/>
    <col min="8446" max="8447" width="10.4416666666667" style="93" customWidth="1"/>
    <col min="8448" max="8694" width="9" style="93"/>
    <col min="8695" max="8695" width="41.6666666666667" style="93" customWidth="1"/>
    <col min="8696" max="8697" width="14.4416666666667" style="93" customWidth="1"/>
    <col min="8698" max="8698" width="13.8833333333333" style="93" customWidth="1"/>
    <col min="8699" max="8701" width="9" style="93"/>
    <col min="8702" max="8703" width="10.4416666666667" style="93" customWidth="1"/>
    <col min="8704" max="8950" width="9" style="93"/>
    <col min="8951" max="8951" width="41.6666666666667" style="93" customWidth="1"/>
    <col min="8952" max="8953" width="14.4416666666667" style="93" customWidth="1"/>
    <col min="8954" max="8954" width="13.8833333333333" style="93" customWidth="1"/>
    <col min="8955" max="8957" width="9" style="93"/>
    <col min="8958" max="8959" width="10.4416666666667" style="93" customWidth="1"/>
    <col min="8960" max="9206" width="9" style="93"/>
    <col min="9207" max="9207" width="41.6666666666667" style="93" customWidth="1"/>
    <col min="9208" max="9209" width="14.4416666666667" style="93" customWidth="1"/>
    <col min="9210" max="9210" width="13.8833333333333" style="93" customWidth="1"/>
    <col min="9211" max="9213" width="9" style="93"/>
    <col min="9214" max="9215" width="10.4416666666667" style="93" customWidth="1"/>
    <col min="9216" max="9462" width="9" style="93"/>
    <col min="9463" max="9463" width="41.6666666666667" style="93" customWidth="1"/>
    <col min="9464" max="9465" width="14.4416666666667" style="93" customWidth="1"/>
    <col min="9466" max="9466" width="13.8833333333333" style="93" customWidth="1"/>
    <col min="9467" max="9469" width="9" style="93"/>
    <col min="9470" max="9471" width="10.4416666666667" style="93" customWidth="1"/>
    <col min="9472" max="9718" width="9" style="93"/>
    <col min="9719" max="9719" width="41.6666666666667" style="93" customWidth="1"/>
    <col min="9720" max="9721" width="14.4416666666667" style="93" customWidth="1"/>
    <col min="9722" max="9722" width="13.8833333333333" style="93" customWidth="1"/>
    <col min="9723" max="9725" width="9" style="93"/>
    <col min="9726" max="9727" width="10.4416666666667" style="93" customWidth="1"/>
    <col min="9728" max="9974" width="9" style="93"/>
    <col min="9975" max="9975" width="41.6666666666667" style="93" customWidth="1"/>
    <col min="9976" max="9977" width="14.4416666666667" style="93" customWidth="1"/>
    <col min="9978" max="9978" width="13.8833333333333" style="93" customWidth="1"/>
    <col min="9979" max="9981" width="9" style="93"/>
    <col min="9982" max="9983" width="10.4416666666667" style="93" customWidth="1"/>
    <col min="9984" max="10230" width="9" style="93"/>
    <col min="10231" max="10231" width="41.6666666666667" style="93" customWidth="1"/>
    <col min="10232" max="10233" width="14.4416666666667" style="93" customWidth="1"/>
    <col min="10234" max="10234" width="13.8833333333333" style="93" customWidth="1"/>
    <col min="10235" max="10237" width="9" style="93"/>
    <col min="10238" max="10239" width="10.4416666666667" style="93" customWidth="1"/>
    <col min="10240" max="10486" width="9" style="93"/>
    <col min="10487" max="10487" width="41.6666666666667" style="93" customWidth="1"/>
    <col min="10488" max="10489" width="14.4416666666667" style="93" customWidth="1"/>
    <col min="10490" max="10490" width="13.8833333333333" style="93" customWidth="1"/>
    <col min="10491" max="10493" width="9" style="93"/>
    <col min="10494" max="10495" width="10.4416666666667" style="93" customWidth="1"/>
    <col min="10496" max="10742" width="9" style="93"/>
    <col min="10743" max="10743" width="41.6666666666667" style="93" customWidth="1"/>
    <col min="10744" max="10745" width="14.4416666666667" style="93" customWidth="1"/>
    <col min="10746" max="10746" width="13.8833333333333" style="93" customWidth="1"/>
    <col min="10747" max="10749" width="9" style="93"/>
    <col min="10750" max="10751" width="10.4416666666667" style="93" customWidth="1"/>
    <col min="10752" max="10998" width="9" style="93"/>
    <col min="10999" max="10999" width="41.6666666666667" style="93" customWidth="1"/>
    <col min="11000" max="11001" width="14.4416666666667" style="93" customWidth="1"/>
    <col min="11002" max="11002" width="13.8833333333333" style="93" customWidth="1"/>
    <col min="11003" max="11005" width="9" style="93"/>
    <col min="11006" max="11007" width="10.4416666666667" style="93" customWidth="1"/>
    <col min="11008" max="11254" width="9" style="93"/>
    <col min="11255" max="11255" width="41.6666666666667" style="93" customWidth="1"/>
    <col min="11256" max="11257" width="14.4416666666667" style="93" customWidth="1"/>
    <col min="11258" max="11258" width="13.8833333333333" style="93" customWidth="1"/>
    <col min="11259" max="11261" width="9" style="93"/>
    <col min="11262" max="11263" width="10.4416666666667" style="93" customWidth="1"/>
    <col min="11264" max="11510" width="9" style="93"/>
    <col min="11511" max="11511" width="41.6666666666667" style="93" customWidth="1"/>
    <col min="11512" max="11513" width="14.4416666666667" style="93" customWidth="1"/>
    <col min="11514" max="11514" width="13.8833333333333" style="93" customWidth="1"/>
    <col min="11515" max="11517" width="9" style="93"/>
    <col min="11518" max="11519" width="10.4416666666667" style="93" customWidth="1"/>
    <col min="11520" max="11766" width="9" style="93"/>
    <col min="11767" max="11767" width="41.6666666666667" style="93" customWidth="1"/>
    <col min="11768" max="11769" width="14.4416666666667" style="93" customWidth="1"/>
    <col min="11770" max="11770" width="13.8833333333333" style="93" customWidth="1"/>
    <col min="11771" max="11773" width="9" style="93"/>
    <col min="11774" max="11775" width="10.4416666666667" style="93" customWidth="1"/>
    <col min="11776" max="12022" width="9" style="93"/>
    <col min="12023" max="12023" width="41.6666666666667" style="93" customWidth="1"/>
    <col min="12024" max="12025" width="14.4416666666667" style="93" customWidth="1"/>
    <col min="12026" max="12026" width="13.8833333333333" style="93" customWidth="1"/>
    <col min="12027" max="12029" width="9" style="93"/>
    <col min="12030" max="12031" width="10.4416666666667" style="93" customWidth="1"/>
    <col min="12032" max="12278" width="9" style="93"/>
    <col min="12279" max="12279" width="41.6666666666667" style="93" customWidth="1"/>
    <col min="12280" max="12281" width="14.4416666666667" style="93" customWidth="1"/>
    <col min="12282" max="12282" width="13.8833333333333" style="93" customWidth="1"/>
    <col min="12283" max="12285" width="9" style="93"/>
    <col min="12286" max="12287" width="10.4416666666667" style="93" customWidth="1"/>
    <col min="12288" max="12534" width="9" style="93"/>
    <col min="12535" max="12535" width="41.6666666666667" style="93" customWidth="1"/>
    <col min="12536" max="12537" width="14.4416666666667" style="93" customWidth="1"/>
    <col min="12538" max="12538" width="13.8833333333333" style="93" customWidth="1"/>
    <col min="12539" max="12541" width="9" style="93"/>
    <col min="12542" max="12543" width="10.4416666666667" style="93" customWidth="1"/>
    <col min="12544" max="12790" width="9" style="93"/>
    <col min="12791" max="12791" width="41.6666666666667" style="93" customWidth="1"/>
    <col min="12792" max="12793" width="14.4416666666667" style="93" customWidth="1"/>
    <col min="12794" max="12794" width="13.8833333333333" style="93" customWidth="1"/>
    <col min="12795" max="12797" width="9" style="93"/>
    <col min="12798" max="12799" width="10.4416666666667" style="93" customWidth="1"/>
    <col min="12800" max="13046" width="9" style="93"/>
    <col min="13047" max="13047" width="41.6666666666667" style="93" customWidth="1"/>
    <col min="13048" max="13049" width="14.4416666666667" style="93" customWidth="1"/>
    <col min="13050" max="13050" width="13.8833333333333" style="93" customWidth="1"/>
    <col min="13051" max="13053" width="9" style="93"/>
    <col min="13054" max="13055" width="10.4416666666667" style="93" customWidth="1"/>
    <col min="13056" max="13302" width="9" style="93"/>
    <col min="13303" max="13303" width="41.6666666666667" style="93" customWidth="1"/>
    <col min="13304" max="13305" width="14.4416666666667" style="93" customWidth="1"/>
    <col min="13306" max="13306" width="13.8833333333333" style="93" customWidth="1"/>
    <col min="13307" max="13309" width="9" style="93"/>
    <col min="13310" max="13311" width="10.4416666666667" style="93" customWidth="1"/>
    <col min="13312" max="13558" width="9" style="93"/>
    <col min="13559" max="13559" width="41.6666666666667" style="93" customWidth="1"/>
    <col min="13560" max="13561" width="14.4416666666667" style="93" customWidth="1"/>
    <col min="13562" max="13562" width="13.8833333333333" style="93" customWidth="1"/>
    <col min="13563" max="13565" width="9" style="93"/>
    <col min="13566" max="13567" width="10.4416666666667" style="93" customWidth="1"/>
    <col min="13568" max="13814" width="9" style="93"/>
    <col min="13815" max="13815" width="41.6666666666667" style="93" customWidth="1"/>
    <col min="13816" max="13817" width="14.4416666666667" style="93" customWidth="1"/>
    <col min="13818" max="13818" width="13.8833333333333" style="93" customWidth="1"/>
    <col min="13819" max="13821" width="9" style="93"/>
    <col min="13822" max="13823" width="10.4416666666667" style="93" customWidth="1"/>
    <col min="13824" max="14070" width="9" style="93"/>
    <col min="14071" max="14071" width="41.6666666666667" style="93" customWidth="1"/>
    <col min="14072" max="14073" width="14.4416666666667" style="93" customWidth="1"/>
    <col min="14074" max="14074" width="13.8833333333333" style="93" customWidth="1"/>
    <col min="14075" max="14077" width="9" style="93"/>
    <col min="14078" max="14079" width="10.4416666666667" style="93" customWidth="1"/>
    <col min="14080" max="14326" width="9" style="93"/>
    <col min="14327" max="14327" width="41.6666666666667" style="93" customWidth="1"/>
    <col min="14328" max="14329" width="14.4416666666667" style="93" customWidth="1"/>
    <col min="14330" max="14330" width="13.8833333333333" style="93" customWidth="1"/>
    <col min="14331" max="14333" width="9" style="93"/>
    <col min="14334" max="14335" width="10.4416666666667" style="93" customWidth="1"/>
    <col min="14336" max="14582" width="9" style="93"/>
    <col min="14583" max="14583" width="41.6666666666667" style="93" customWidth="1"/>
    <col min="14584" max="14585" width="14.4416666666667" style="93" customWidth="1"/>
    <col min="14586" max="14586" width="13.8833333333333" style="93" customWidth="1"/>
    <col min="14587" max="14589" width="9" style="93"/>
    <col min="14590" max="14591" width="10.4416666666667" style="93" customWidth="1"/>
    <col min="14592" max="14838" width="9" style="93"/>
    <col min="14839" max="14839" width="41.6666666666667" style="93" customWidth="1"/>
    <col min="14840" max="14841" width="14.4416666666667" style="93" customWidth="1"/>
    <col min="14842" max="14842" width="13.8833333333333" style="93" customWidth="1"/>
    <col min="14843" max="14845" width="9" style="93"/>
    <col min="14846" max="14847" width="10.4416666666667" style="93" customWidth="1"/>
    <col min="14848" max="15094" width="9" style="93"/>
    <col min="15095" max="15095" width="41.6666666666667" style="93" customWidth="1"/>
    <col min="15096" max="15097" width="14.4416666666667" style="93" customWidth="1"/>
    <col min="15098" max="15098" width="13.8833333333333" style="93" customWidth="1"/>
    <col min="15099" max="15101" width="9" style="93"/>
    <col min="15102" max="15103" width="10.4416666666667" style="93" customWidth="1"/>
    <col min="15104" max="15350" width="9" style="93"/>
    <col min="15351" max="15351" width="41.6666666666667" style="93" customWidth="1"/>
    <col min="15352" max="15353" width="14.4416666666667" style="93" customWidth="1"/>
    <col min="15354" max="15354" width="13.8833333333333" style="93" customWidth="1"/>
    <col min="15355" max="15357" width="9" style="93"/>
    <col min="15358" max="15359" width="10.4416666666667" style="93" customWidth="1"/>
    <col min="15360" max="15606" width="9" style="93"/>
    <col min="15607" max="15607" width="41.6666666666667" style="93" customWidth="1"/>
    <col min="15608" max="15609" width="14.4416666666667" style="93" customWidth="1"/>
    <col min="15610" max="15610" width="13.8833333333333" style="93" customWidth="1"/>
    <col min="15611" max="15613" width="9" style="93"/>
    <col min="15614" max="15615" width="10.4416666666667" style="93" customWidth="1"/>
    <col min="15616" max="15862" width="9" style="93"/>
    <col min="15863" max="15863" width="41.6666666666667" style="93" customWidth="1"/>
    <col min="15864" max="15865" width="14.4416666666667" style="93" customWidth="1"/>
    <col min="15866" max="15866" width="13.8833333333333" style="93" customWidth="1"/>
    <col min="15867" max="15869" width="9" style="93"/>
    <col min="15870" max="15871" width="10.4416666666667" style="93" customWidth="1"/>
    <col min="15872" max="16118" width="9" style="93"/>
    <col min="16119" max="16119" width="41.6666666666667" style="93" customWidth="1"/>
    <col min="16120" max="16121" width="14.4416666666667" style="93" customWidth="1"/>
    <col min="16122" max="16122" width="13.8833333333333" style="93" customWidth="1"/>
    <col min="16123" max="16125" width="9" style="93"/>
    <col min="16126" max="16127" width="10.4416666666667" style="93" customWidth="1"/>
    <col min="16128" max="16384" width="9" style="93"/>
  </cols>
  <sheetData>
    <row r="1" ht="45" customHeight="1" spans="1:4">
      <c r="A1" s="91" t="s">
        <v>1904</v>
      </c>
      <c r="B1" s="95"/>
      <c r="C1" s="95"/>
      <c r="D1" s="91"/>
    </row>
    <row r="2" ht="20.1" customHeight="1" spans="1:4">
      <c r="A2" s="96"/>
      <c r="B2" s="97"/>
      <c r="C2" s="98"/>
      <c r="D2" s="99" t="s">
        <v>1783</v>
      </c>
    </row>
    <row r="3" ht="45" customHeight="1" spans="1:5">
      <c r="A3" s="100" t="s">
        <v>1196</v>
      </c>
      <c r="B3" s="101" t="s">
        <v>4</v>
      </c>
      <c r="C3" s="101" t="s">
        <v>5</v>
      </c>
      <c r="D3" s="101" t="s">
        <v>6</v>
      </c>
      <c r="E3" s="102" t="s">
        <v>7</v>
      </c>
    </row>
    <row r="4" ht="36" customHeight="1" spans="1:5">
      <c r="A4" s="103" t="s">
        <v>1890</v>
      </c>
      <c r="B4" s="104">
        <v>12741</v>
      </c>
      <c r="C4" s="104">
        <v>14322</v>
      </c>
      <c r="D4" s="105">
        <f>IF(B4&gt;0,C4/B4-1,IF(B4&lt;0,-(C4/B4-1),""))</f>
        <v>0.124</v>
      </c>
      <c r="E4" s="102" t="str">
        <f t="shared" ref="E4:E22" si="0">IF(A4&lt;&gt;"",IF(SUM(B4:C4)&lt;&gt;0,"是","否"),"是")</f>
        <v>是</v>
      </c>
    </row>
    <row r="5" ht="36" customHeight="1" spans="1:5">
      <c r="A5" s="106" t="s">
        <v>1891</v>
      </c>
      <c r="B5" s="107">
        <v>12681</v>
      </c>
      <c r="C5" s="107">
        <v>14157</v>
      </c>
      <c r="D5" s="108">
        <f t="shared" ref="D5:D22" si="1">IF(B5&gt;0,C5/B5-1,IF(B5&lt;0,-(C5/B5-1),""))</f>
        <v>0.116</v>
      </c>
      <c r="E5" s="102" t="str">
        <f t="shared" si="0"/>
        <v>是</v>
      </c>
    </row>
    <row r="6" ht="36" customHeight="1" spans="1:5">
      <c r="A6" s="103" t="s">
        <v>1892</v>
      </c>
      <c r="B6" s="104">
        <v>16646</v>
      </c>
      <c r="C6" s="104">
        <v>19124</v>
      </c>
      <c r="D6" s="105">
        <f t="shared" si="1"/>
        <v>0.149</v>
      </c>
      <c r="E6" s="102" t="str">
        <f t="shared" si="0"/>
        <v>是</v>
      </c>
    </row>
    <row r="7" ht="36" customHeight="1" spans="1:5">
      <c r="A7" s="106" t="s">
        <v>1891</v>
      </c>
      <c r="B7" s="107">
        <v>16629</v>
      </c>
      <c r="C7" s="107">
        <v>19124</v>
      </c>
      <c r="D7" s="108">
        <f t="shared" si="1"/>
        <v>0.15</v>
      </c>
      <c r="E7" s="102" t="str">
        <f t="shared" si="0"/>
        <v>是</v>
      </c>
    </row>
    <row r="8" ht="36" customHeight="1" spans="1:5">
      <c r="A8" s="103" t="s">
        <v>1893</v>
      </c>
      <c r="B8" s="104">
        <v>756</v>
      </c>
      <c r="C8" s="104">
        <v>788</v>
      </c>
      <c r="D8" s="105">
        <f t="shared" si="1"/>
        <v>0.042</v>
      </c>
      <c r="E8" s="102" t="str">
        <f t="shared" si="0"/>
        <v>是</v>
      </c>
    </row>
    <row r="9" ht="36" customHeight="1" spans="1:5">
      <c r="A9" s="106" t="s">
        <v>1891</v>
      </c>
      <c r="B9" s="109">
        <v>452</v>
      </c>
      <c r="C9" s="107">
        <v>538</v>
      </c>
      <c r="D9" s="108">
        <f t="shared" si="1"/>
        <v>0.19</v>
      </c>
      <c r="E9" s="102" t="str">
        <f t="shared" si="0"/>
        <v>是</v>
      </c>
    </row>
    <row r="10" ht="36" customHeight="1" spans="1:5">
      <c r="A10" s="103" t="s">
        <v>1894</v>
      </c>
      <c r="B10" s="104">
        <v>4634</v>
      </c>
      <c r="C10" s="104">
        <v>4856</v>
      </c>
      <c r="D10" s="105">
        <f t="shared" si="1"/>
        <v>0.048</v>
      </c>
      <c r="E10" s="102" t="str">
        <f t="shared" si="0"/>
        <v>是</v>
      </c>
    </row>
    <row r="11" ht="36" customHeight="1" spans="1:5">
      <c r="A11" s="106" t="s">
        <v>1891</v>
      </c>
      <c r="B11" s="109">
        <v>4516</v>
      </c>
      <c r="C11" s="107">
        <v>4801</v>
      </c>
      <c r="D11" s="108">
        <f t="shared" si="1"/>
        <v>0.063</v>
      </c>
      <c r="E11" s="102" t="str">
        <f t="shared" si="0"/>
        <v>是</v>
      </c>
    </row>
    <row r="12" ht="36" customHeight="1" spans="1:5">
      <c r="A12" s="103" t="s">
        <v>1895</v>
      </c>
      <c r="B12" s="104">
        <v>859</v>
      </c>
      <c r="C12" s="104">
        <v>755</v>
      </c>
      <c r="D12" s="105">
        <f t="shared" si="1"/>
        <v>-0.121</v>
      </c>
      <c r="E12" s="102" t="str">
        <f t="shared" si="0"/>
        <v>是</v>
      </c>
    </row>
    <row r="13" ht="36" customHeight="1" spans="1:5">
      <c r="A13" s="106" t="s">
        <v>1891</v>
      </c>
      <c r="B13" s="109">
        <v>858</v>
      </c>
      <c r="C13" s="107">
        <v>755</v>
      </c>
      <c r="D13" s="108">
        <f t="shared" si="1"/>
        <v>-0.12</v>
      </c>
      <c r="E13" s="102" t="str">
        <f t="shared" si="0"/>
        <v>是</v>
      </c>
    </row>
    <row r="14" s="92" customFormat="1" ht="36" customHeight="1" spans="1:5">
      <c r="A14" s="103" t="s">
        <v>1896</v>
      </c>
      <c r="B14" s="104">
        <v>5689</v>
      </c>
      <c r="C14" s="104">
        <v>6377</v>
      </c>
      <c r="D14" s="105">
        <f t="shared" si="1"/>
        <v>0.121</v>
      </c>
      <c r="E14" s="102" t="str">
        <f t="shared" si="0"/>
        <v>是</v>
      </c>
    </row>
    <row r="15" ht="36" customHeight="1" spans="1:5">
      <c r="A15" s="106" t="s">
        <v>1891</v>
      </c>
      <c r="B15" s="109">
        <v>5683</v>
      </c>
      <c r="C15" s="107">
        <v>6372</v>
      </c>
      <c r="D15" s="108">
        <f t="shared" si="1"/>
        <v>0.121</v>
      </c>
      <c r="E15" s="102" t="str">
        <f t="shared" si="0"/>
        <v>是</v>
      </c>
    </row>
    <row r="16" ht="36" customHeight="1" spans="1:5">
      <c r="A16" s="103" t="s">
        <v>1897</v>
      </c>
      <c r="B16" s="104">
        <v>9404</v>
      </c>
      <c r="C16" s="104">
        <v>11059</v>
      </c>
      <c r="D16" s="105">
        <f t="shared" si="1"/>
        <v>0.176</v>
      </c>
      <c r="E16" s="102" t="str">
        <f t="shared" si="0"/>
        <v>是</v>
      </c>
    </row>
    <row r="17" ht="36" customHeight="1" spans="1:5">
      <c r="A17" s="106" t="s">
        <v>1891</v>
      </c>
      <c r="B17" s="109">
        <v>9404</v>
      </c>
      <c r="C17" s="107">
        <v>9759</v>
      </c>
      <c r="D17" s="108">
        <f t="shared" si="1"/>
        <v>0.038</v>
      </c>
      <c r="E17" s="102" t="str">
        <f t="shared" si="0"/>
        <v>是</v>
      </c>
    </row>
    <row r="18" ht="36" customHeight="1" spans="1:5">
      <c r="A18" s="110" t="s">
        <v>1898</v>
      </c>
      <c r="B18" s="104">
        <f>B4+B6+B8+B10+B12+B14+B16</f>
        <v>50729</v>
      </c>
      <c r="C18" s="104">
        <f>C4+C6+C8+C10+C12+C14+C16</f>
        <v>57281</v>
      </c>
      <c r="D18" s="105">
        <f t="shared" si="1"/>
        <v>0.129</v>
      </c>
      <c r="E18" s="102" t="str">
        <f t="shared" si="0"/>
        <v>是</v>
      </c>
    </row>
    <row r="19" ht="36" customHeight="1" spans="1:5">
      <c r="A19" s="106" t="s">
        <v>1899</v>
      </c>
      <c r="B19" s="107"/>
      <c r="C19" s="107"/>
      <c r="D19" s="108" t="str">
        <f t="shared" si="1"/>
        <v/>
      </c>
      <c r="E19" s="102" t="str">
        <f t="shared" si="0"/>
        <v>否</v>
      </c>
    </row>
    <row r="20" ht="36" customHeight="1" spans="1:5">
      <c r="A20" s="103" t="s">
        <v>1900</v>
      </c>
      <c r="B20" s="104"/>
      <c r="C20" s="104"/>
      <c r="D20" s="105" t="str">
        <f t="shared" si="1"/>
        <v/>
      </c>
      <c r="E20" s="102" t="str">
        <f t="shared" si="0"/>
        <v>否</v>
      </c>
    </row>
    <row r="21" ht="36" customHeight="1" spans="1:5">
      <c r="A21" s="111" t="s">
        <v>1901</v>
      </c>
      <c r="B21" s="104">
        <v>25927</v>
      </c>
      <c r="C21" s="104">
        <v>28026</v>
      </c>
      <c r="D21" s="105">
        <f t="shared" si="1"/>
        <v>0.081</v>
      </c>
      <c r="E21" s="102" t="str">
        <f t="shared" si="0"/>
        <v>是</v>
      </c>
    </row>
    <row r="22" ht="36" customHeight="1" spans="1:5">
      <c r="A22" s="110" t="s">
        <v>1902</v>
      </c>
      <c r="B22" s="104">
        <f>B18+B20+B21</f>
        <v>76656</v>
      </c>
      <c r="C22" s="104">
        <f>C18+C20+C21</f>
        <v>85307</v>
      </c>
      <c r="D22" s="105">
        <f t="shared" si="1"/>
        <v>0.113</v>
      </c>
      <c r="E22" s="102" t="str">
        <f t="shared" si="0"/>
        <v>是</v>
      </c>
    </row>
    <row r="23" spans="2:3">
      <c r="B23" s="112"/>
      <c r="C23" s="112"/>
    </row>
    <row r="24" spans="2:3">
      <c r="B24" s="112"/>
      <c r="C24" s="112"/>
    </row>
    <row r="25" spans="2:3">
      <c r="B25" s="112"/>
      <c r="C25" s="112"/>
    </row>
    <row r="26" spans="2:3">
      <c r="B26" s="112"/>
      <c r="C26" s="112"/>
    </row>
  </sheetData>
  <mergeCells count="1">
    <mergeCell ref="A1:D1"/>
  </mergeCells>
  <conditionalFormatting sqref="E16:F16">
    <cfRule type="cellIs" dxfId="5" priority="5" stopIfTrue="1" operator="lessThan">
      <formula>0</formula>
    </cfRule>
  </conditionalFormatting>
  <printOptions horizontalCentered="1"/>
  <pageMargins left="0.471527777777778" right="0.393055555555556" top="0.747916666666667" bottom="0.747916666666667" header="0.313888888888889" footer="0.313888888888889"/>
  <pageSetup paperSize="9" scale="75" orientation="portrait"/>
  <headerFooter alignWithMargins="0">
    <oddFooter>&amp;C&amp;16- &amp;P -</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pageSetUpPr fitToPage="1"/>
  </sheetPr>
  <dimension ref="A1:H28"/>
  <sheetViews>
    <sheetView workbookViewId="0">
      <selection activeCell="E7" sqref="E7"/>
    </sheetView>
  </sheetViews>
  <sheetFormatPr defaultColWidth="10" defaultRowHeight="13.5" outlineLevelCol="7"/>
  <cols>
    <col min="1" max="1" width="24.6666666666667" style="47" customWidth="1"/>
    <col min="2" max="7" width="15.6666666666667" style="47" customWidth="1"/>
    <col min="8" max="8" width="9.775" style="47" customWidth="1"/>
    <col min="9" max="16384" width="10" style="47"/>
  </cols>
  <sheetData>
    <row r="1" ht="30" customHeight="1" spans="1:1">
      <c r="A1" s="76"/>
    </row>
    <row r="2" ht="28.65" customHeight="1" spans="1:7">
      <c r="A2" s="91" t="s">
        <v>1905</v>
      </c>
      <c r="B2" s="91"/>
      <c r="C2" s="91"/>
      <c r="D2" s="91"/>
      <c r="E2" s="91"/>
      <c r="F2" s="91"/>
      <c r="G2" s="91"/>
    </row>
    <row r="3" ht="22.95" customHeight="1" spans="1:7">
      <c r="A3" s="81"/>
      <c r="B3" s="81"/>
      <c r="F3" s="82" t="s">
        <v>1906</v>
      </c>
      <c r="G3" s="82"/>
    </row>
    <row r="4" ht="30" customHeight="1" spans="1:7">
      <c r="A4" s="87" t="s">
        <v>1907</v>
      </c>
      <c r="B4" s="87" t="s">
        <v>1908</v>
      </c>
      <c r="C4" s="87"/>
      <c r="D4" s="87"/>
      <c r="E4" s="87" t="s">
        <v>1909</v>
      </c>
      <c r="F4" s="87"/>
      <c r="G4" s="87"/>
    </row>
    <row r="5" ht="30" customHeight="1" spans="1:7">
      <c r="A5" s="87"/>
      <c r="B5" s="62"/>
      <c r="C5" s="87" t="s">
        <v>1910</v>
      </c>
      <c r="D5" s="87" t="s">
        <v>1911</v>
      </c>
      <c r="E5" s="62"/>
      <c r="F5" s="87" t="s">
        <v>1910</v>
      </c>
      <c r="G5" s="87" t="s">
        <v>1911</v>
      </c>
    </row>
    <row r="6" ht="30" customHeight="1" spans="1:7">
      <c r="A6" s="87" t="s">
        <v>1912</v>
      </c>
      <c r="B6" s="87" t="s">
        <v>1913</v>
      </c>
      <c r="C6" s="87" t="s">
        <v>1914</v>
      </c>
      <c r="D6" s="87" t="s">
        <v>1915</v>
      </c>
      <c r="E6" s="87" t="s">
        <v>1916</v>
      </c>
      <c r="F6" s="87" t="s">
        <v>1917</v>
      </c>
      <c r="G6" s="87" t="s">
        <v>1918</v>
      </c>
    </row>
    <row r="7" ht="30" customHeight="1" spans="1:7">
      <c r="A7" s="87" t="s">
        <v>1919</v>
      </c>
      <c r="B7" s="62">
        <f>C7+D7</f>
        <v>38.43</v>
      </c>
      <c r="C7" s="62">
        <v>13.77</v>
      </c>
      <c r="D7" s="62">
        <v>24.66</v>
      </c>
      <c r="E7" s="62">
        <f>F7+G7</f>
        <v>36.54</v>
      </c>
      <c r="F7" s="62">
        <v>12.58</v>
      </c>
      <c r="G7" s="62">
        <v>23.96</v>
      </c>
    </row>
    <row r="8" s="46" customFormat="1" ht="25.05" customHeight="1" spans="1:7">
      <c r="A8" s="75" t="s">
        <v>1920</v>
      </c>
      <c r="B8" s="75"/>
      <c r="C8" s="75"/>
      <c r="D8" s="75"/>
      <c r="E8" s="75"/>
      <c r="F8" s="75"/>
      <c r="G8" s="75"/>
    </row>
    <row r="9" s="46" customFormat="1" ht="25.05" customHeight="1" spans="1:7">
      <c r="A9" s="75" t="s">
        <v>1921</v>
      </c>
      <c r="B9" s="75"/>
      <c r="C9" s="75"/>
      <c r="D9" s="75"/>
      <c r="E9" s="75"/>
      <c r="F9" s="75"/>
      <c r="G9" s="75"/>
    </row>
    <row r="10" ht="18" customHeight="1" spans="1:7">
      <c r="A10" s="76"/>
      <c r="B10" s="76"/>
      <c r="C10" s="76"/>
      <c r="D10" s="76"/>
      <c r="E10" s="76"/>
      <c r="F10" s="76"/>
      <c r="G10" s="76"/>
    </row>
    <row r="11" ht="18" customHeight="1" spans="1:7">
      <c r="A11" s="76"/>
      <c r="B11" s="76"/>
      <c r="C11" s="76"/>
      <c r="D11" s="76"/>
      <c r="E11" s="76"/>
      <c r="F11" s="76"/>
      <c r="G11" s="76"/>
    </row>
    <row r="12" ht="18" customHeight="1" spans="1:7">
      <c r="A12" s="76"/>
      <c r="B12" s="76"/>
      <c r="C12" s="76"/>
      <c r="D12" s="76"/>
      <c r="E12" s="76"/>
      <c r="F12" s="76"/>
      <c r="G12" s="76"/>
    </row>
    <row r="13" ht="18" customHeight="1" spans="1:7">
      <c r="A13" s="76"/>
      <c r="B13" s="76"/>
      <c r="C13" s="76"/>
      <c r="D13" s="76"/>
      <c r="E13" s="76"/>
      <c r="F13" s="76"/>
      <c r="G13" s="76"/>
    </row>
    <row r="14" ht="13.95" customHeight="1" spans="1:7">
      <c r="A14" s="76"/>
      <c r="B14" s="76"/>
      <c r="C14" s="76"/>
      <c r="D14" s="76"/>
      <c r="E14" s="76"/>
      <c r="F14" s="76"/>
      <c r="G14" s="76"/>
    </row>
    <row r="15" ht="33" customHeight="1" spans="1:7">
      <c r="A15" s="81"/>
      <c r="B15" s="81"/>
      <c r="C15" s="81"/>
      <c r="D15" s="81"/>
      <c r="E15" s="81"/>
      <c r="F15" s="81"/>
      <c r="G15" s="81"/>
    </row>
    <row r="16" ht="28.65" customHeight="1"/>
    <row r="17" ht="16.05" customHeight="1"/>
    <row r="18" ht="21" customHeight="1"/>
    <row r="19" ht="30" customHeight="1"/>
    <row r="20" ht="30" customHeight="1"/>
    <row r="21" ht="30" customHeight="1"/>
    <row r="22" ht="30" customHeight="1"/>
    <row r="23" ht="30" customHeight="1"/>
    <row r="24" ht="30" customHeight="1"/>
    <row r="25" ht="30" customHeight="1"/>
    <row r="26" ht="30" customHeight="1"/>
    <row r="27" s="46" customFormat="1" ht="25.05" customHeight="1" spans="1:8">
      <c r="A27" s="47"/>
      <c r="B27" s="47"/>
      <c r="C27" s="47"/>
      <c r="D27" s="47"/>
      <c r="E27" s="47"/>
      <c r="F27" s="47"/>
      <c r="G27" s="47"/>
      <c r="H27" s="47"/>
    </row>
    <row r="28" s="46" customFormat="1" ht="25.05" customHeight="1" spans="1:8">
      <c r="A28" s="47"/>
      <c r="B28" s="47"/>
      <c r="C28" s="47"/>
      <c r="D28" s="47"/>
      <c r="E28" s="47"/>
      <c r="F28" s="47"/>
      <c r="G28" s="47"/>
      <c r="H28" s="47"/>
    </row>
  </sheetData>
  <mergeCells count="7">
    <mergeCell ref="A2:G2"/>
    <mergeCell ref="F3:G3"/>
    <mergeCell ref="B4:D4"/>
    <mergeCell ref="E4:G4"/>
    <mergeCell ref="A8:G8"/>
    <mergeCell ref="A9:G9"/>
    <mergeCell ref="A4:A5"/>
  </mergeCells>
  <printOptions horizontalCentered="1"/>
  <pageMargins left="0.708333333333333" right="0.708333333333333" top="0.629861111111111" bottom="0.751388888888889" header="0.306944444444444" footer="0.306944444444444"/>
  <pageSetup paperSize="9" fitToHeight="200" orientation="landscape"/>
  <headerFooter>
    <oddFooter>&amp;C&amp;16- &amp;P -</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5">
    <pageSetUpPr fitToPage="1"/>
  </sheetPr>
  <dimension ref="A1:G16"/>
  <sheetViews>
    <sheetView workbookViewId="0">
      <selection activeCell="C13" sqref="C13"/>
    </sheetView>
  </sheetViews>
  <sheetFormatPr defaultColWidth="10" defaultRowHeight="13.5" outlineLevelCol="6"/>
  <cols>
    <col min="1" max="1" width="62.2166666666667" style="47" customWidth="1"/>
    <col min="2" max="3" width="28.6666666666667" style="47" customWidth="1"/>
    <col min="4" max="4" width="9.775" style="47" customWidth="1"/>
    <col min="5" max="16384" width="10" style="47"/>
  </cols>
  <sheetData>
    <row r="1" ht="22.95" customHeight="1"/>
    <row r="2" ht="14.25" customHeight="1" spans="1:1">
      <c r="A2" s="76"/>
    </row>
    <row r="3" ht="28.65" customHeight="1" spans="1:3">
      <c r="A3" s="70" t="s">
        <v>1922</v>
      </c>
      <c r="B3" s="70"/>
      <c r="C3" s="70"/>
    </row>
    <row r="4" ht="27" customHeight="1" spans="1:3">
      <c r="A4" s="81"/>
      <c r="B4" s="81"/>
      <c r="C4" s="82" t="s">
        <v>1906</v>
      </c>
    </row>
    <row r="5" s="85" customFormat="1" ht="24" customHeight="1" spans="1:3">
      <c r="A5" s="87" t="s">
        <v>1923</v>
      </c>
      <c r="B5" s="87" t="s">
        <v>1864</v>
      </c>
      <c r="C5" s="87" t="s">
        <v>1924</v>
      </c>
    </row>
    <row r="6" s="85" customFormat="1" ht="31.95" customHeight="1" spans="1:3">
      <c r="A6" s="64" t="s">
        <v>1925</v>
      </c>
      <c r="B6" s="84">
        <v>11.86</v>
      </c>
      <c r="C6" s="84">
        <v>11.62</v>
      </c>
    </row>
    <row r="7" s="85" customFormat="1" ht="31.95" customHeight="1" spans="1:3">
      <c r="A7" s="64" t="s">
        <v>1926</v>
      </c>
      <c r="B7" s="84">
        <v>16.8</v>
      </c>
      <c r="C7" s="84">
        <v>13.77</v>
      </c>
    </row>
    <row r="8" s="85" customFormat="1" ht="31.95" customHeight="1" spans="1:3">
      <c r="A8" s="64" t="s">
        <v>1927</v>
      </c>
      <c r="B8" s="84">
        <v>3.01</v>
      </c>
      <c r="C8" s="84">
        <v>3.01</v>
      </c>
    </row>
    <row r="9" s="85" customFormat="1" ht="30" customHeight="1" spans="1:3">
      <c r="A9" s="88" t="s">
        <v>1928</v>
      </c>
      <c r="B9" s="84"/>
      <c r="C9" s="84"/>
    </row>
    <row r="10" s="85" customFormat="1" ht="31.95" customHeight="1" spans="1:3">
      <c r="A10" s="88" t="s">
        <v>1929</v>
      </c>
      <c r="B10" s="84">
        <v>3.01</v>
      </c>
      <c r="C10" s="84">
        <v>3.01</v>
      </c>
    </row>
    <row r="11" s="85" customFormat="1" ht="31.95" customHeight="1" spans="1:3">
      <c r="A11" s="64" t="s">
        <v>1930</v>
      </c>
      <c r="B11" s="84">
        <v>2.1</v>
      </c>
      <c r="C11" s="84">
        <v>2.1</v>
      </c>
    </row>
    <row r="12" s="85" customFormat="1" ht="31.95" customHeight="1" spans="1:3">
      <c r="A12" s="64" t="s">
        <v>1931</v>
      </c>
      <c r="B12" s="84">
        <v>11.62</v>
      </c>
      <c r="C12" s="84">
        <v>12.58</v>
      </c>
    </row>
    <row r="13" s="85" customFormat="1" ht="31.95" customHeight="1" spans="1:3">
      <c r="A13" s="64" t="s">
        <v>1932</v>
      </c>
      <c r="B13" s="84"/>
      <c r="C13" s="84"/>
    </row>
    <row r="14" s="85" customFormat="1" ht="31.95" customHeight="1" spans="1:3">
      <c r="A14" s="64" t="s">
        <v>1933</v>
      </c>
      <c r="B14" s="84">
        <v>13.77</v>
      </c>
      <c r="C14" s="84"/>
    </row>
    <row r="15" s="86" customFormat="1" ht="69" customHeight="1" spans="1:7">
      <c r="A15" s="89" t="s">
        <v>1934</v>
      </c>
      <c r="B15" s="89"/>
      <c r="C15" s="89"/>
      <c r="D15" s="90"/>
      <c r="E15" s="90"/>
      <c r="F15" s="90"/>
      <c r="G15" s="90"/>
    </row>
    <row r="16" spans="1:3">
      <c r="A16" s="81"/>
      <c r="B16" s="81"/>
      <c r="C16" s="81"/>
    </row>
  </sheetData>
  <mergeCells count="2">
    <mergeCell ref="A3:C3"/>
    <mergeCell ref="A15:C15"/>
  </mergeCells>
  <printOptions horizontalCentered="1"/>
  <pageMargins left="0.708333333333333" right="0.708333333333333" top="0.751388888888889" bottom="0.751388888888889" header="0.306944444444444" footer="0.306944444444444"/>
  <pageSetup paperSize="9" fitToHeight="200" orientation="landscape"/>
  <headerFooter>
    <oddFooter>&amp;C&amp;16- &amp;P -</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6">
    <pageSetUpPr fitToPage="1"/>
  </sheetPr>
  <dimension ref="A1:G16"/>
  <sheetViews>
    <sheetView workbookViewId="0">
      <selection activeCell="C11" sqref="C11"/>
    </sheetView>
  </sheetViews>
  <sheetFormatPr defaultColWidth="10" defaultRowHeight="13.5" outlineLevelCol="6"/>
  <cols>
    <col min="1" max="1" width="60" style="47" customWidth="1"/>
    <col min="2" max="3" width="25.6666666666667" style="47" customWidth="1"/>
    <col min="4" max="4" width="9.775" style="47" customWidth="1"/>
    <col min="5" max="16384" width="10" style="47"/>
  </cols>
  <sheetData>
    <row r="1" ht="22.95" customHeight="1"/>
    <row r="2" ht="14.25" customHeight="1" spans="1:1">
      <c r="A2" s="76"/>
    </row>
    <row r="3" ht="28.65" customHeight="1" spans="1:3">
      <c r="A3" s="70" t="s">
        <v>1935</v>
      </c>
      <c r="B3" s="70"/>
      <c r="C3" s="70"/>
    </row>
    <row r="4" ht="27" customHeight="1" spans="1:3">
      <c r="A4" s="81"/>
      <c r="B4" s="81"/>
      <c r="C4" s="82" t="s">
        <v>1906</v>
      </c>
    </row>
    <row r="5" ht="24" customHeight="1" spans="1:3">
      <c r="A5" s="52" t="s">
        <v>1923</v>
      </c>
      <c r="B5" s="52" t="s">
        <v>1864</v>
      </c>
      <c r="C5" s="52" t="s">
        <v>1924</v>
      </c>
    </row>
    <row r="6" ht="31.95" customHeight="1" spans="1:3">
      <c r="A6" s="78" t="s">
        <v>1925</v>
      </c>
      <c r="B6" s="84">
        <v>11.86</v>
      </c>
      <c r="C6" s="84">
        <v>11.62</v>
      </c>
    </row>
    <row r="7" ht="31.95" customHeight="1" spans="1:3">
      <c r="A7" s="78" t="s">
        <v>1926</v>
      </c>
      <c r="B7" s="84">
        <v>16.8</v>
      </c>
      <c r="C7" s="84">
        <v>13.77</v>
      </c>
    </row>
    <row r="8" ht="31.95" customHeight="1" spans="1:3">
      <c r="A8" s="78" t="s">
        <v>1927</v>
      </c>
      <c r="B8" s="84">
        <v>3.01</v>
      </c>
      <c r="C8" s="84">
        <v>3.01</v>
      </c>
    </row>
    <row r="9" ht="31.95" customHeight="1" spans="1:3">
      <c r="A9" s="78" t="s">
        <v>1936</v>
      </c>
      <c r="B9" s="84"/>
      <c r="C9" s="84"/>
    </row>
    <row r="10" ht="31.95" customHeight="1" spans="1:3">
      <c r="A10" s="78" t="s">
        <v>1937</v>
      </c>
      <c r="B10" s="84">
        <v>3.01</v>
      </c>
      <c r="C10" s="84">
        <v>3.01</v>
      </c>
    </row>
    <row r="11" ht="31.95" customHeight="1" spans="1:3">
      <c r="A11" s="78" t="s">
        <v>1930</v>
      </c>
      <c r="B11" s="84">
        <v>2.1</v>
      </c>
      <c r="C11" s="84">
        <v>2.1</v>
      </c>
    </row>
    <row r="12" ht="31.95" customHeight="1" spans="1:3">
      <c r="A12" s="78" t="s">
        <v>1931</v>
      </c>
      <c r="B12" s="84">
        <v>11.62</v>
      </c>
      <c r="C12" s="84">
        <v>12.58</v>
      </c>
    </row>
    <row r="13" ht="31.95" customHeight="1" spans="1:3">
      <c r="A13" s="78" t="s">
        <v>1932</v>
      </c>
      <c r="B13" s="84"/>
      <c r="C13" s="84"/>
    </row>
    <row r="14" ht="31.95" customHeight="1" spans="1:3">
      <c r="A14" s="78" t="s">
        <v>1933</v>
      </c>
      <c r="B14" s="84">
        <v>13.77</v>
      </c>
      <c r="C14" s="84"/>
    </row>
    <row r="15" s="46" customFormat="1" ht="69" customHeight="1" spans="1:7">
      <c r="A15" s="57" t="s">
        <v>1938</v>
      </c>
      <c r="B15" s="57"/>
      <c r="C15" s="57"/>
      <c r="D15" s="75"/>
      <c r="E15" s="75"/>
      <c r="F15" s="75"/>
      <c r="G15" s="75"/>
    </row>
    <row r="16" spans="1:3">
      <c r="A16" s="81"/>
      <c r="B16" s="81"/>
      <c r="C16" s="81"/>
    </row>
  </sheetData>
  <mergeCells count="2">
    <mergeCell ref="A3:C3"/>
    <mergeCell ref="A15:C15"/>
  </mergeCells>
  <printOptions horizontalCentered="1"/>
  <pageMargins left="0.708333333333333" right="0.708333333333333" top="0.354166666666667" bottom="0.472222222222222" header="0.306944444444444" footer="0.306944444444444"/>
  <pageSetup paperSize="9" fitToHeight="200" orientation="landscape"/>
  <headerFooter>
    <oddFooter>&amp;C&amp;16- &amp;P -</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7">
    <pageSetUpPr fitToPage="1"/>
  </sheetPr>
  <dimension ref="A1:G14"/>
  <sheetViews>
    <sheetView workbookViewId="0">
      <selection activeCell="I13" sqref="I13"/>
    </sheetView>
  </sheetViews>
  <sheetFormatPr defaultColWidth="10" defaultRowHeight="13.5" outlineLevelCol="6"/>
  <cols>
    <col min="1" max="1" width="60.4416666666667" style="47" customWidth="1"/>
    <col min="2" max="3" width="25.6666666666667" style="47" customWidth="1"/>
    <col min="4" max="4" width="9.775" style="47" customWidth="1"/>
    <col min="5" max="16384" width="10" style="47"/>
  </cols>
  <sheetData>
    <row r="1" ht="24" customHeight="1"/>
    <row r="2" ht="14.25" customHeight="1" spans="1:1">
      <c r="A2" s="76"/>
    </row>
    <row r="3" ht="28.65" customHeight="1" spans="1:3">
      <c r="A3" s="70" t="s">
        <v>1939</v>
      </c>
      <c r="B3" s="70"/>
      <c r="C3" s="70"/>
    </row>
    <row r="4" ht="25.05" customHeight="1" spans="1:3">
      <c r="A4" s="81"/>
      <c r="B4" s="81"/>
      <c r="C4" s="82" t="s">
        <v>1906</v>
      </c>
    </row>
    <row r="5" ht="31.95" customHeight="1" spans="1:3">
      <c r="A5" s="52" t="s">
        <v>1923</v>
      </c>
      <c r="B5" s="52" t="s">
        <v>1864</v>
      </c>
      <c r="C5" s="52" t="s">
        <v>1924</v>
      </c>
    </row>
    <row r="6" ht="31.95" customHeight="1" spans="1:3">
      <c r="A6" s="78" t="s">
        <v>1940</v>
      </c>
      <c r="B6" s="79">
        <v>10.69</v>
      </c>
      <c r="C6" s="79">
        <v>17.97</v>
      </c>
    </row>
    <row r="7" ht="31.95" customHeight="1" spans="1:3">
      <c r="A7" s="78" t="s">
        <v>1941</v>
      </c>
      <c r="B7" s="79">
        <v>18.76</v>
      </c>
      <c r="C7" s="79">
        <v>24.66</v>
      </c>
    </row>
    <row r="8" ht="31.95" customHeight="1" spans="1:3">
      <c r="A8" s="78" t="s">
        <v>1942</v>
      </c>
      <c r="B8" s="79">
        <v>2.48</v>
      </c>
      <c r="C8" s="79">
        <v>8.88</v>
      </c>
    </row>
    <row r="9" ht="31.95" customHeight="1" spans="1:3">
      <c r="A9" s="78" t="s">
        <v>1943</v>
      </c>
      <c r="B9" s="79">
        <v>2.89</v>
      </c>
      <c r="C9" s="79">
        <v>2.89</v>
      </c>
    </row>
    <row r="10" ht="31.95" customHeight="1" spans="1:3">
      <c r="A10" s="78" t="s">
        <v>1944</v>
      </c>
      <c r="B10" s="79">
        <v>17.97</v>
      </c>
      <c r="C10" s="79">
        <v>23.96</v>
      </c>
    </row>
    <row r="11" ht="31.95" customHeight="1" spans="1:3">
      <c r="A11" s="78" t="s">
        <v>1945</v>
      </c>
      <c r="B11" s="79">
        <v>0</v>
      </c>
      <c r="C11" s="79">
        <v>0</v>
      </c>
    </row>
    <row r="12" ht="31.95" customHeight="1" spans="1:3">
      <c r="A12" s="78" t="s">
        <v>1946</v>
      </c>
      <c r="B12" s="79">
        <v>18.76</v>
      </c>
      <c r="C12" s="79">
        <v>24.66</v>
      </c>
    </row>
    <row r="13" s="46" customFormat="1" ht="72" customHeight="1" spans="1:3">
      <c r="A13" s="57" t="s">
        <v>1947</v>
      </c>
      <c r="B13" s="57"/>
      <c r="C13" s="57"/>
    </row>
    <row r="14" ht="31.05" customHeight="1" spans="1:7">
      <c r="A14" s="83" t="s">
        <v>1948</v>
      </c>
      <c r="B14" s="83"/>
      <c r="C14" s="83"/>
      <c r="D14" s="83"/>
      <c r="E14" s="83"/>
      <c r="F14" s="83"/>
      <c r="G14" s="83"/>
    </row>
  </sheetData>
  <mergeCells count="2">
    <mergeCell ref="A3:C3"/>
    <mergeCell ref="A13:C13"/>
  </mergeCells>
  <printOptions horizontalCentered="1"/>
  <pageMargins left="0.708333333333333" right="0.708333333333333" top="0.751388888888889" bottom="0.751388888888889" header="0.306944444444444" footer="0.306944444444444"/>
  <pageSetup paperSize="9" fitToHeight="200" orientation="landscape"/>
  <headerFooter>
    <oddFooter>&amp;C&amp;16- &amp;P -</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8">
    <pageSetUpPr fitToPage="1"/>
  </sheetPr>
  <dimension ref="A1:C14"/>
  <sheetViews>
    <sheetView workbookViewId="0">
      <selection activeCell="B6" sqref="B6:C12"/>
    </sheetView>
  </sheetViews>
  <sheetFormatPr defaultColWidth="10" defaultRowHeight="13.5" outlineLevelCol="2"/>
  <cols>
    <col min="1" max="1" width="59.3333333333333" style="47" customWidth="1"/>
    <col min="2" max="3" width="25.6666666666667" style="47" customWidth="1"/>
    <col min="4" max="4" width="9.775" style="47" customWidth="1"/>
    <col min="5" max="16384" width="10" style="47"/>
  </cols>
  <sheetData>
    <row r="1" ht="24" customHeight="1"/>
    <row r="2" ht="14.25" customHeight="1" spans="1:1">
      <c r="A2" s="76"/>
    </row>
    <row r="3" ht="28.65" customHeight="1" spans="1:3">
      <c r="A3" s="70" t="s">
        <v>1949</v>
      </c>
      <c r="B3" s="70"/>
      <c r="C3" s="70"/>
    </row>
    <row r="4" s="45" customFormat="1" ht="25.05" customHeight="1" spans="1:3">
      <c r="A4" s="77"/>
      <c r="B4" s="77"/>
      <c r="C4" s="71" t="s">
        <v>1906</v>
      </c>
    </row>
    <row r="5" s="45" customFormat="1" ht="31.95" customHeight="1" spans="1:3">
      <c r="A5" s="52" t="s">
        <v>1923</v>
      </c>
      <c r="B5" s="52" t="s">
        <v>1864</v>
      </c>
      <c r="C5" s="52" t="s">
        <v>1924</v>
      </c>
    </row>
    <row r="6" s="45" customFormat="1" ht="31.95" customHeight="1" spans="1:3">
      <c r="A6" s="78" t="s">
        <v>1940</v>
      </c>
      <c r="B6" s="79">
        <v>10.69</v>
      </c>
      <c r="C6" s="79">
        <v>17.97</v>
      </c>
    </row>
    <row r="7" s="45" customFormat="1" ht="31.95" customHeight="1" spans="1:3">
      <c r="A7" s="78" t="s">
        <v>1941</v>
      </c>
      <c r="B7" s="79">
        <v>18.76</v>
      </c>
      <c r="C7" s="79">
        <v>24.66</v>
      </c>
    </row>
    <row r="8" s="45" customFormat="1" ht="31.95" customHeight="1" spans="1:3">
      <c r="A8" s="78" t="s">
        <v>1942</v>
      </c>
      <c r="B8" s="79">
        <v>2.48</v>
      </c>
      <c r="C8" s="79">
        <v>8.88</v>
      </c>
    </row>
    <row r="9" s="45" customFormat="1" ht="31.95" customHeight="1" spans="1:3">
      <c r="A9" s="78" t="s">
        <v>1943</v>
      </c>
      <c r="B9" s="79">
        <v>2.89</v>
      </c>
      <c r="C9" s="79">
        <v>2.89</v>
      </c>
    </row>
    <row r="10" s="45" customFormat="1" ht="31.95" customHeight="1" spans="1:3">
      <c r="A10" s="78" t="s">
        <v>1944</v>
      </c>
      <c r="B10" s="79">
        <v>17.97</v>
      </c>
      <c r="C10" s="79">
        <v>23.96</v>
      </c>
    </row>
    <row r="11" s="45" customFormat="1" ht="31.95" customHeight="1" spans="1:3">
      <c r="A11" s="78" t="s">
        <v>1950</v>
      </c>
      <c r="B11" s="79"/>
      <c r="C11" s="79">
        <v>6.4</v>
      </c>
    </row>
    <row r="12" s="45" customFormat="1" ht="31.95" customHeight="1" spans="1:3">
      <c r="A12" s="78" t="s">
        <v>1951</v>
      </c>
      <c r="B12" s="79">
        <v>24.66</v>
      </c>
      <c r="C12" s="79"/>
    </row>
    <row r="13" s="46" customFormat="1" ht="64.95" customHeight="1" spans="1:3">
      <c r="A13" s="57" t="s">
        <v>1952</v>
      </c>
      <c r="B13" s="57"/>
      <c r="C13" s="57"/>
    </row>
    <row r="14" ht="31.05" customHeight="1" spans="1:3">
      <c r="A14" s="80" t="s">
        <v>1948</v>
      </c>
      <c r="B14" s="80"/>
      <c r="C14" s="80"/>
    </row>
  </sheetData>
  <mergeCells count="3">
    <mergeCell ref="A3:C3"/>
    <mergeCell ref="A13:C13"/>
    <mergeCell ref="A14:C14"/>
  </mergeCells>
  <printOptions horizontalCentered="1"/>
  <pageMargins left="0.708333333333333" right="0.708333333333333" top="0.751388888888889" bottom="0.751388888888889" header="0.306944444444444" footer="0.306944444444444"/>
  <pageSetup paperSize="9" fitToHeight="200" orientation="landscape"/>
  <headerFooter>
    <oddFooter>&amp;C&amp;16- &amp;P -</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9">
    <pageSetUpPr fitToPage="1"/>
  </sheetPr>
  <dimension ref="A1:D26"/>
  <sheetViews>
    <sheetView workbookViewId="0">
      <selection activeCell="A1" sqref="$A1:$XFD1"/>
    </sheetView>
  </sheetViews>
  <sheetFormatPr defaultColWidth="10" defaultRowHeight="13.5" outlineLevelCol="3"/>
  <cols>
    <col min="1" max="1" width="36" style="47" customWidth="1"/>
    <col min="2" max="4" width="15.6666666666667" style="47" customWidth="1"/>
    <col min="5" max="5" width="9.775" style="47" customWidth="1"/>
    <col min="6" max="16384" width="10" style="47"/>
  </cols>
  <sheetData>
    <row r="1" ht="63" customHeight="1" spans="1:4">
      <c r="A1" s="70" t="s">
        <v>1953</v>
      </c>
      <c r="B1" s="70"/>
      <c r="C1" s="70"/>
      <c r="D1" s="70"/>
    </row>
    <row r="2" s="45" customFormat="1" ht="30" customHeight="1" spans="4:4">
      <c r="D2" s="71" t="s">
        <v>1906</v>
      </c>
    </row>
    <row r="3" s="45" customFormat="1" ht="25.05" customHeight="1" spans="1:4">
      <c r="A3" s="52" t="s">
        <v>1923</v>
      </c>
      <c r="B3" s="52" t="s">
        <v>1954</v>
      </c>
      <c r="C3" s="52" t="s">
        <v>1955</v>
      </c>
      <c r="D3" s="52" t="s">
        <v>1956</v>
      </c>
    </row>
    <row r="4" s="45" customFormat="1" ht="25.05" customHeight="1" spans="1:4">
      <c r="A4" s="72" t="s">
        <v>1957</v>
      </c>
      <c r="B4" s="54" t="s">
        <v>1958</v>
      </c>
      <c r="C4" s="73">
        <f>C5+C7</f>
        <v>11.89</v>
      </c>
      <c r="D4" s="73">
        <f>D5+D7</f>
        <v>11.89</v>
      </c>
    </row>
    <row r="5" s="45" customFormat="1" ht="25.05" customHeight="1" spans="1:4">
      <c r="A5" s="74" t="s">
        <v>1959</v>
      </c>
      <c r="B5" s="54" t="s">
        <v>1914</v>
      </c>
      <c r="C5" s="73">
        <v>3.01</v>
      </c>
      <c r="D5" s="73">
        <v>3.01</v>
      </c>
    </row>
    <row r="6" s="45" customFormat="1" ht="25.05" customHeight="1" spans="1:4">
      <c r="A6" s="74" t="s">
        <v>1960</v>
      </c>
      <c r="B6" s="54" t="s">
        <v>1915</v>
      </c>
      <c r="C6" s="73">
        <v>3.01</v>
      </c>
      <c r="D6" s="73">
        <v>3.01</v>
      </c>
    </row>
    <row r="7" s="45" customFormat="1" ht="25.05" customHeight="1" spans="1:4">
      <c r="A7" s="74" t="s">
        <v>1961</v>
      </c>
      <c r="B7" s="54" t="s">
        <v>1962</v>
      </c>
      <c r="C7" s="73">
        <v>8.88</v>
      </c>
      <c r="D7" s="73">
        <v>8.88</v>
      </c>
    </row>
    <row r="8" s="45" customFormat="1" ht="25.05" customHeight="1" spans="1:4">
      <c r="A8" s="74" t="s">
        <v>1960</v>
      </c>
      <c r="B8" s="54" t="s">
        <v>1917</v>
      </c>
      <c r="C8" s="73">
        <v>2.48</v>
      </c>
      <c r="D8" s="73">
        <v>2.48</v>
      </c>
    </row>
    <row r="9" s="45" customFormat="1" ht="25.05" customHeight="1" spans="1:4">
      <c r="A9" s="72" t="s">
        <v>1963</v>
      </c>
      <c r="B9" s="54" t="s">
        <v>1964</v>
      </c>
      <c r="C9" s="73">
        <f>C10+C11</f>
        <v>4.94</v>
      </c>
      <c r="D9" s="73">
        <v>4.94</v>
      </c>
    </row>
    <row r="10" s="45" customFormat="1" ht="25.05" customHeight="1" spans="1:4">
      <c r="A10" s="74" t="s">
        <v>1959</v>
      </c>
      <c r="B10" s="54" t="s">
        <v>1965</v>
      </c>
      <c r="C10" s="73">
        <v>2.05</v>
      </c>
      <c r="D10" s="73">
        <v>2.05</v>
      </c>
    </row>
    <row r="11" s="45" customFormat="1" ht="25.05" customHeight="1" spans="1:4">
      <c r="A11" s="74" t="s">
        <v>1961</v>
      </c>
      <c r="B11" s="54" t="s">
        <v>1966</v>
      </c>
      <c r="C11" s="73">
        <v>2.89</v>
      </c>
      <c r="D11" s="73">
        <v>2.89</v>
      </c>
    </row>
    <row r="12" s="45" customFormat="1" ht="25.05" customHeight="1" spans="1:4">
      <c r="A12" s="72" t="s">
        <v>1967</v>
      </c>
      <c r="B12" s="54" t="s">
        <v>1968</v>
      </c>
      <c r="C12" s="73">
        <f>C13+C14</f>
        <v>1.04</v>
      </c>
      <c r="D12" s="73">
        <v>1.04</v>
      </c>
    </row>
    <row r="13" s="45" customFormat="1" ht="25.05" customHeight="1" spans="1:4">
      <c r="A13" s="74" t="s">
        <v>1959</v>
      </c>
      <c r="B13" s="54" t="s">
        <v>1969</v>
      </c>
      <c r="C13" s="73">
        <v>0.38</v>
      </c>
      <c r="D13" s="73">
        <v>0.38</v>
      </c>
    </row>
    <row r="14" s="45" customFormat="1" ht="25.05" customHeight="1" spans="1:4">
      <c r="A14" s="74" t="s">
        <v>1961</v>
      </c>
      <c r="B14" s="54" t="s">
        <v>1970</v>
      </c>
      <c r="C14" s="73">
        <v>0.66</v>
      </c>
      <c r="D14" s="73">
        <v>0.66</v>
      </c>
    </row>
    <row r="15" s="45" customFormat="1" ht="25.05" customHeight="1" spans="1:4">
      <c r="A15" s="72" t="s">
        <v>1971</v>
      </c>
      <c r="B15" s="54" t="s">
        <v>1972</v>
      </c>
      <c r="C15" s="73">
        <f>C16+C19</f>
        <v>0.75</v>
      </c>
      <c r="D15" s="73">
        <v>0.75</v>
      </c>
    </row>
    <row r="16" s="45" customFormat="1" ht="25.05" customHeight="1" spans="1:4">
      <c r="A16" s="74" t="s">
        <v>1959</v>
      </c>
      <c r="B16" s="54" t="s">
        <v>1973</v>
      </c>
      <c r="C16" s="73">
        <f>C17+C18</f>
        <v>0.74</v>
      </c>
      <c r="D16" s="73">
        <v>0.74</v>
      </c>
    </row>
    <row r="17" s="45" customFormat="1" ht="25.05" customHeight="1" spans="1:4">
      <c r="A17" s="74" t="s">
        <v>1974</v>
      </c>
      <c r="B17" s="54"/>
      <c r="C17" s="73">
        <v>0.67</v>
      </c>
      <c r="D17" s="73">
        <v>0.67</v>
      </c>
    </row>
    <row r="18" s="45" customFormat="1" ht="25.05" customHeight="1" spans="1:4">
      <c r="A18" s="74" t="s">
        <v>1975</v>
      </c>
      <c r="B18" s="54" t="s">
        <v>1976</v>
      </c>
      <c r="C18" s="73">
        <v>0.07</v>
      </c>
      <c r="D18" s="73">
        <v>0.07</v>
      </c>
    </row>
    <row r="19" s="45" customFormat="1" ht="25.05" customHeight="1" spans="1:4">
      <c r="A19" s="74" t="s">
        <v>1961</v>
      </c>
      <c r="B19" s="54" t="s">
        <v>1977</v>
      </c>
      <c r="C19" s="73">
        <v>0.01</v>
      </c>
      <c r="D19" s="73">
        <v>0.01</v>
      </c>
    </row>
    <row r="20" s="45" customFormat="1" ht="25.05" customHeight="1" spans="1:4">
      <c r="A20" s="74" t="s">
        <v>1974</v>
      </c>
      <c r="B20" s="54"/>
      <c r="C20" s="73">
        <v>0</v>
      </c>
      <c r="D20" s="73">
        <v>0</v>
      </c>
    </row>
    <row r="21" s="45" customFormat="1" ht="25.05" customHeight="1" spans="1:4">
      <c r="A21" s="74" t="s">
        <v>1978</v>
      </c>
      <c r="B21" s="54" t="s">
        <v>1979</v>
      </c>
      <c r="C21" s="73">
        <v>0.01</v>
      </c>
      <c r="D21" s="73">
        <v>0.01</v>
      </c>
    </row>
    <row r="22" s="45" customFormat="1" ht="25.05" customHeight="1" spans="1:4">
      <c r="A22" s="72" t="s">
        <v>1980</v>
      </c>
      <c r="B22" s="54" t="s">
        <v>1981</v>
      </c>
      <c r="C22" s="73">
        <f>C23+C24</f>
        <v>1.2</v>
      </c>
      <c r="D22" s="73">
        <v>1.2</v>
      </c>
    </row>
    <row r="23" s="45" customFormat="1" ht="25.05" customHeight="1" spans="1:4">
      <c r="A23" s="74" t="s">
        <v>1959</v>
      </c>
      <c r="B23" s="54" t="s">
        <v>1982</v>
      </c>
      <c r="C23" s="73">
        <v>0.4</v>
      </c>
      <c r="D23" s="73">
        <v>0.4</v>
      </c>
    </row>
    <row r="24" s="45" customFormat="1" ht="25.05" customHeight="1" spans="1:4">
      <c r="A24" s="74" t="s">
        <v>1961</v>
      </c>
      <c r="B24" s="54" t="s">
        <v>1983</v>
      </c>
      <c r="C24" s="73">
        <v>0.8</v>
      </c>
      <c r="D24" s="73">
        <v>0.8</v>
      </c>
    </row>
    <row r="25" s="46" customFormat="1" ht="70.05" customHeight="1" spans="1:4">
      <c r="A25" s="75" t="s">
        <v>1984</v>
      </c>
      <c r="B25" s="75"/>
      <c r="C25" s="75"/>
      <c r="D25" s="75"/>
    </row>
    <row r="26" ht="25.05" customHeight="1" spans="1:4">
      <c r="A26" s="76"/>
      <c r="B26" s="76"/>
      <c r="C26" s="76"/>
      <c r="D26" s="76"/>
    </row>
  </sheetData>
  <mergeCells count="3">
    <mergeCell ref="A1:D1"/>
    <mergeCell ref="A25:D25"/>
    <mergeCell ref="A26:D26"/>
  </mergeCells>
  <printOptions horizontalCentered="1"/>
  <pageMargins left="0.708333333333333" right="0.708333333333333" top="0.393055555555556" bottom="0.751388888888889" header="0.306944444444444" footer="0.306944444444444"/>
  <pageSetup paperSize="9" fitToHeight="200" orientation="portrait"/>
  <headerFooter>
    <oddFooter>&amp;C&amp;16- &amp;P -</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0">
    <pageSetUpPr fitToPage="1"/>
  </sheetPr>
  <dimension ref="A1:E20"/>
  <sheetViews>
    <sheetView workbookViewId="0">
      <selection activeCell="A12" sqref="A12"/>
    </sheetView>
  </sheetViews>
  <sheetFormatPr defaultColWidth="8.88333333333333" defaultRowHeight="13.5" outlineLevelCol="4"/>
  <cols>
    <col min="1" max="1" width="8.88333333333333" style="47"/>
    <col min="2" max="2" width="49.3333333333333" style="47" customWidth="1"/>
    <col min="3" max="5" width="20.6666666666667" style="47" customWidth="1"/>
    <col min="6" max="16384" width="8.88333333333333" style="47"/>
  </cols>
  <sheetData>
    <row r="1" spans="1:1">
      <c r="A1" s="59"/>
    </row>
    <row r="2" ht="45" customHeight="1" spans="1:5">
      <c r="A2" s="48" t="s">
        <v>1985</v>
      </c>
      <c r="B2" s="48"/>
      <c r="C2" s="48"/>
      <c r="D2" s="48"/>
      <c r="E2" s="48"/>
    </row>
    <row r="3" s="45" customFormat="1" ht="18" customHeight="1" spans="2:5">
      <c r="B3" s="60"/>
      <c r="C3" s="60"/>
      <c r="D3" s="60"/>
      <c r="E3" s="60" t="s">
        <v>1906</v>
      </c>
    </row>
    <row r="4" s="45" customFormat="1" ht="30" customHeight="1" spans="1:5">
      <c r="A4" s="51" t="s">
        <v>3</v>
      </c>
      <c r="B4" s="51"/>
      <c r="C4" s="52" t="s">
        <v>1912</v>
      </c>
      <c r="D4" s="52" t="s">
        <v>1955</v>
      </c>
      <c r="E4" s="52" t="s">
        <v>1956</v>
      </c>
    </row>
    <row r="5" s="45" customFormat="1" ht="30" customHeight="1" spans="1:5">
      <c r="A5" s="61" t="s">
        <v>1986</v>
      </c>
      <c r="B5" s="61"/>
      <c r="C5" s="54" t="s">
        <v>1913</v>
      </c>
      <c r="D5" s="62">
        <f>D6+D7</f>
        <v>41.96</v>
      </c>
      <c r="E5" s="62">
        <f>E6+E7</f>
        <v>41.96</v>
      </c>
    </row>
    <row r="6" s="45" customFormat="1" ht="30" customHeight="1" spans="1:5">
      <c r="A6" s="63" t="s">
        <v>1987</v>
      </c>
      <c r="B6" s="63"/>
      <c r="C6" s="54" t="s">
        <v>1914</v>
      </c>
      <c r="D6" s="64">
        <v>16.8</v>
      </c>
      <c r="E6" s="64">
        <v>16.8</v>
      </c>
    </row>
    <row r="7" s="45" customFormat="1" ht="30" customHeight="1" spans="1:5">
      <c r="A7" s="63" t="s">
        <v>1988</v>
      </c>
      <c r="B7" s="63"/>
      <c r="C7" s="54" t="s">
        <v>1915</v>
      </c>
      <c r="D7" s="64">
        <v>25.16</v>
      </c>
      <c r="E7" s="64">
        <v>25.16</v>
      </c>
    </row>
    <row r="8" s="45" customFormat="1" ht="30" customHeight="1" spans="1:5">
      <c r="A8" s="65" t="s">
        <v>1989</v>
      </c>
      <c r="B8" s="65"/>
      <c r="C8" s="54" t="s">
        <v>1916</v>
      </c>
      <c r="D8" s="66"/>
      <c r="E8" s="66"/>
    </row>
    <row r="9" s="45" customFormat="1" ht="30" customHeight="1" spans="1:5">
      <c r="A9" s="63" t="s">
        <v>1987</v>
      </c>
      <c r="B9" s="63"/>
      <c r="C9" s="54" t="s">
        <v>1917</v>
      </c>
      <c r="D9" s="66"/>
      <c r="E9" s="66"/>
    </row>
    <row r="10" s="45" customFormat="1" ht="30" customHeight="1" spans="1:5">
      <c r="A10" s="63" t="s">
        <v>1988</v>
      </c>
      <c r="B10" s="63"/>
      <c r="C10" s="54" t="s">
        <v>1918</v>
      </c>
      <c r="D10" s="66"/>
      <c r="E10" s="66"/>
    </row>
    <row r="11" s="46" customFormat="1" ht="40.95" customHeight="1" spans="1:5">
      <c r="A11" s="57" t="s">
        <v>1990</v>
      </c>
      <c r="B11" s="57"/>
      <c r="C11" s="57"/>
      <c r="D11" s="57"/>
      <c r="E11" s="57"/>
    </row>
    <row r="12" ht="21" customHeight="1" spans="1:1">
      <c r="A12" s="67" t="s">
        <v>1991</v>
      </c>
    </row>
    <row r="14" ht="19.5" spans="1:1">
      <c r="A14" s="68"/>
    </row>
    <row r="15" ht="19.05" customHeight="1" spans="1:1">
      <c r="A15" s="69"/>
    </row>
    <row r="16" ht="28.95" customHeight="1"/>
    <row r="17" ht="28.95" customHeight="1"/>
    <row r="18" ht="28.95" customHeight="1"/>
    <row r="19" ht="28.95" customHeight="1"/>
    <row r="20" ht="30" customHeight="1" spans="1:1">
      <c r="A20" s="69"/>
    </row>
  </sheetData>
  <mergeCells count="8">
    <mergeCell ref="A2:E2"/>
    <mergeCell ref="A4:B4"/>
    <mergeCell ref="A6:B6"/>
    <mergeCell ref="A7:B7"/>
    <mergeCell ref="A8:B8"/>
    <mergeCell ref="A9:B9"/>
    <mergeCell ref="A10:B10"/>
    <mergeCell ref="A11:E11"/>
  </mergeCells>
  <printOptions horizontalCentered="1"/>
  <pageMargins left="0.708333333333333" right="0.708333333333333" top="1.10208333333333" bottom="0.751388888888889" header="0.306944444444444" footer="0.306944444444444"/>
  <pageSetup paperSize="9" scale="91" fitToHeight="200" orientation="landscape"/>
  <headerFooter>
    <oddFooter>&amp;C&amp;16- &amp;P -</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1">
    <pageSetUpPr fitToPage="1"/>
  </sheetPr>
  <dimension ref="A1:F9"/>
  <sheetViews>
    <sheetView workbookViewId="0">
      <selection activeCell="F5" sqref="F5:F6"/>
    </sheetView>
  </sheetViews>
  <sheetFormatPr defaultColWidth="8.88333333333333" defaultRowHeight="13.5" outlineLevelCol="5"/>
  <cols>
    <col min="1" max="1" width="8.88333333333333" style="47"/>
    <col min="2" max="6" width="24.2166666666667" style="47" customWidth="1"/>
    <col min="7" max="16384" width="8.88333333333333" style="47"/>
  </cols>
  <sheetData>
    <row r="1" ht="24" customHeight="1"/>
    <row r="2" ht="27" spans="1:6">
      <c r="A2" s="48" t="s">
        <v>1992</v>
      </c>
      <c r="B2" s="49"/>
      <c r="C2" s="49"/>
      <c r="D2" s="49"/>
      <c r="E2" s="49"/>
      <c r="F2" s="49"/>
    </row>
    <row r="3" ht="22.95" customHeight="1" spans="1:6">
      <c r="A3" s="50" t="s">
        <v>1906</v>
      </c>
      <c r="B3" s="50"/>
      <c r="C3" s="50"/>
      <c r="D3" s="50"/>
      <c r="E3" s="50"/>
      <c r="F3" s="50"/>
    </row>
    <row r="4" s="45" customFormat="1" ht="30" customHeight="1" spans="1:6">
      <c r="A4" s="51" t="s">
        <v>1993</v>
      </c>
      <c r="B4" s="52" t="s">
        <v>1868</v>
      </c>
      <c r="C4" s="52" t="s">
        <v>1994</v>
      </c>
      <c r="D4" s="52" t="s">
        <v>1995</v>
      </c>
      <c r="E4" s="52" t="s">
        <v>1996</v>
      </c>
      <c r="F4" s="52" t="s">
        <v>1997</v>
      </c>
    </row>
    <row r="5" s="45" customFormat="1" ht="45" customHeight="1" spans="1:6">
      <c r="A5" s="53">
        <v>1</v>
      </c>
      <c r="B5" s="54"/>
      <c r="C5" s="55"/>
      <c r="D5" s="56"/>
      <c r="E5" s="56"/>
      <c r="F5" s="56"/>
    </row>
    <row r="6" s="45" customFormat="1" ht="45" customHeight="1" spans="1:6">
      <c r="A6" s="53">
        <v>2</v>
      </c>
      <c r="B6" s="54"/>
      <c r="C6" s="55"/>
      <c r="D6" s="56"/>
      <c r="E6" s="56"/>
      <c r="F6" s="56"/>
    </row>
    <row r="7" s="46" customFormat="1" ht="33" customHeight="1" spans="1:6">
      <c r="A7" s="57" t="s">
        <v>1998</v>
      </c>
      <c r="B7" s="57"/>
      <c r="C7" s="57"/>
      <c r="D7" s="57"/>
      <c r="E7" s="57"/>
      <c r="F7" s="57"/>
    </row>
    <row r="8" spans="1:6">
      <c r="A8" s="58" t="s">
        <v>1999</v>
      </c>
      <c r="B8" s="58"/>
      <c r="C8" s="58"/>
      <c r="D8" s="58"/>
      <c r="E8" s="58"/>
      <c r="F8" s="58"/>
    </row>
    <row r="9" spans="1:6">
      <c r="A9" s="58"/>
      <c r="B9" s="58"/>
      <c r="C9" s="58"/>
      <c r="D9" s="58"/>
      <c r="E9" s="58"/>
      <c r="F9" s="58"/>
    </row>
  </sheetData>
  <mergeCells count="9">
    <mergeCell ref="A2:F2"/>
    <mergeCell ref="A3:F3"/>
    <mergeCell ref="A7:F7"/>
    <mergeCell ref="B5:B6"/>
    <mergeCell ref="C5:C6"/>
    <mergeCell ref="D5:D6"/>
    <mergeCell ref="E5:E6"/>
    <mergeCell ref="F5:F6"/>
    <mergeCell ref="A8:F9"/>
  </mergeCells>
  <printOptions horizontalCentered="1"/>
  <pageMargins left="0.708333333333333" right="0.708333333333333" top="0.751388888888889" bottom="0.751388888888889" header="0.306944444444444" footer="0.306944444444444"/>
  <pageSetup paperSize="9" fitToHeight="200" orientation="landscape"/>
  <headerFooter>
    <oddFooter>&amp;C&amp;16- &amp;P -</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2">
    <pageSetUpPr fitToPage="1"/>
  </sheetPr>
  <dimension ref="A2:J41"/>
  <sheetViews>
    <sheetView zoomScale="85" zoomScaleNormal="85" workbookViewId="0">
      <selection activeCell="O23" sqref="O23"/>
    </sheetView>
  </sheetViews>
  <sheetFormatPr defaultColWidth="8" defaultRowHeight="12"/>
  <cols>
    <col min="1" max="1" width="25.3333333333333" style="13"/>
    <col min="2" max="2" width="43.5583333333333" style="14" customWidth="1"/>
    <col min="3" max="3" width="11.1083333333333" style="15" customWidth="1"/>
    <col min="4" max="4" width="9.55833333333333" style="16" customWidth="1"/>
    <col min="5" max="5" width="20.6666666666667" style="13" customWidth="1"/>
    <col min="6" max="6" width="8" style="17" customWidth="1"/>
    <col min="7" max="7" width="12.6666666666667" style="17" customWidth="1"/>
    <col min="8" max="8" width="6.75833333333333" style="17" customWidth="1"/>
    <col min="9" max="9" width="13.3333333333333" style="17" customWidth="1"/>
    <col min="10" max="10" width="30.4416666666667" style="17" customWidth="1"/>
    <col min="11" max="16384" width="8" style="17"/>
  </cols>
  <sheetData>
    <row r="2" ht="39" customHeight="1" spans="1:10">
      <c r="A2" s="18" t="s">
        <v>2000</v>
      </c>
      <c r="B2" s="18"/>
      <c r="C2" s="18"/>
      <c r="D2" s="18"/>
      <c r="E2" s="18"/>
      <c r="F2" s="18"/>
      <c r="G2" s="18"/>
      <c r="H2" s="18"/>
      <c r="I2" s="18"/>
      <c r="J2" s="18"/>
    </row>
    <row r="3" ht="22.95" customHeight="1" spans="1:1">
      <c r="A3" s="19"/>
    </row>
    <row r="4" s="11" customFormat="1" ht="57" customHeight="1" spans="1:10">
      <c r="A4" s="20" t="s">
        <v>2001</v>
      </c>
      <c r="B4" s="20" t="s">
        <v>2002</v>
      </c>
      <c r="C4" s="20" t="s">
        <v>2003</v>
      </c>
      <c r="D4" s="20" t="s">
        <v>2004</v>
      </c>
      <c r="E4" s="20" t="s">
        <v>2005</v>
      </c>
      <c r="F4" s="20" t="s">
        <v>2006</v>
      </c>
      <c r="G4" s="20" t="s">
        <v>2007</v>
      </c>
      <c r="H4" s="20" t="s">
        <v>2008</v>
      </c>
      <c r="I4" s="20" t="s">
        <v>2009</v>
      </c>
      <c r="J4" s="20" t="s">
        <v>2010</v>
      </c>
    </row>
    <row r="5" ht="18.75" spans="1:10">
      <c r="A5" s="21">
        <v>1</v>
      </c>
      <c r="B5" s="22">
        <v>2</v>
      </c>
      <c r="C5" s="21">
        <v>3</v>
      </c>
      <c r="D5" s="21">
        <v>4</v>
      </c>
      <c r="E5" s="21">
        <v>5</v>
      </c>
      <c r="F5" s="21">
        <v>6</v>
      </c>
      <c r="G5" s="21">
        <v>7</v>
      </c>
      <c r="H5" s="21">
        <v>8</v>
      </c>
      <c r="I5" s="21">
        <v>9</v>
      </c>
      <c r="J5" s="21">
        <v>10</v>
      </c>
    </row>
    <row r="6" ht="34.95" customHeight="1" spans="1:10">
      <c r="A6" s="23"/>
      <c r="B6" s="24"/>
      <c r="C6" s="24"/>
      <c r="D6" s="24"/>
      <c r="E6" s="24"/>
      <c r="F6" s="24"/>
      <c r="G6" s="24"/>
      <c r="H6" s="24"/>
      <c r="I6" s="24"/>
      <c r="J6" s="44"/>
    </row>
    <row r="7" s="12" customFormat="1" ht="52" customHeight="1" spans="1:10">
      <c r="A7" s="25" t="s">
        <v>2011</v>
      </c>
      <c r="B7" s="26" t="s">
        <v>2012</v>
      </c>
      <c r="C7" s="27" t="s">
        <v>2013</v>
      </c>
      <c r="D7" s="27" t="s">
        <v>2014</v>
      </c>
      <c r="E7" s="28" t="s">
        <v>2015</v>
      </c>
      <c r="F7" s="28" t="s">
        <v>2016</v>
      </c>
      <c r="G7" s="529" t="s">
        <v>2017</v>
      </c>
      <c r="H7" s="28" t="s">
        <v>2018</v>
      </c>
      <c r="I7" s="28" t="s">
        <v>2019</v>
      </c>
      <c r="J7" s="28" t="s">
        <v>2020</v>
      </c>
    </row>
    <row r="8" s="12" customFormat="1" ht="52" customHeight="1" spans="1:10">
      <c r="A8" s="29"/>
      <c r="B8" s="30"/>
      <c r="C8" s="31"/>
      <c r="D8" s="32"/>
      <c r="E8" s="28" t="s">
        <v>2021</v>
      </c>
      <c r="F8" s="28" t="s">
        <v>2016</v>
      </c>
      <c r="G8" s="529" t="s">
        <v>2022</v>
      </c>
      <c r="H8" s="28" t="s">
        <v>2023</v>
      </c>
      <c r="I8" s="28" t="s">
        <v>2019</v>
      </c>
      <c r="J8" s="28" t="s">
        <v>2024</v>
      </c>
    </row>
    <row r="9" s="12" customFormat="1" ht="52" customHeight="1" spans="1:10">
      <c r="A9" s="29"/>
      <c r="B9" s="30"/>
      <c r="C9" s="31"/>
      <c r="D9" s="27" t="s">
        <v>2025</v>
      </c>
      <c r="E9" s="28" t="s">
        <v>2026</v>
      </c>
      <c r="F9" s="28" t="s">
        <v>2027</v>
      </c>
      <c r="G9" s="529" t="s">
        <v>2028</v>
      </c>
      <c r="H9" s="28" t="s">
        <v>2029</v>
      </c>
      <c r="I9" s="28" t="s">
        <v>2030</v>
      </c>
      <c r="J9" s="28" t="s">
        <v>2031</v>
      </c>
    </row>
    <row r="10" s="12" customFormat="1" ht="52" customHeight="1" spans="1:10">
      <c r="A10" s="29"/>
      <c r="B10" s="30"/>
      <c r="C10" s="31"/>
      <c r="D10" s="31"/>
      <c r="E10" s="28" t="s">
        <v>2032</v>
      </c>
      <c r="F10" s="28" t="s">
        <v>2027</v>
      </c>
      <c r="G10" s="529" t="s">
        <v>2033</v>
      </c>
      <c r="H10" s="28" t="s">
        <v>2029</v>
      </c>
      <c r="I10" s="28" t="s">
        <v>2030</v>
      </c>
      <c r="J10" s="28" t="s">
        <v>2034</v>
      </c>
    </row>
    <row r="11" s="12" customFormat="1" ht="66" customHeight="1" spans="1:10">
      <c r="A11" s="29"/>
      <c r="B11" s="30"/>
      <c r="C11" s="31"/>
      <c r="D11" s="33"/>
      <c r="E11" s="28" t="s">
        <v>2035</v>
      </c>
      <c r="F11" s="28" t="s">
        <v>2027</v>
      </c>
      <c r="G11" s="529" t="s">
        <v>2028</v>
      </c>
      <c r="H11" s="28" t="s">
        <v>2029</v>
      </c>
      <c r="I11" s="28" t="s">
        <v>2030</v>
      </c>
      <c r="J11" s="28" t="s">
        <v>2036</v>
      </c>
    </row>
    <row r="12" s="12" customFormat="1" ht="79" customHeight="1" spans="1:10">
      <c r="A12" s="29"/>
      <c r="B12" s="30"/>
      <c r="C12" s="33"/>
      <c r="D12" s="28" t="s">
        <v>2037</v>
      </c>
      <c r="E12" s="28" t="s">
        <v>2038</v>
      </c>
      <c r="F12" s="28" t="s">
        <v>2016</v>
      </c>
      <c r="G12" s="529" t="s">
        <v>2039</v>
      </c>
      <c r="H12" s="28" t="s">
        <v>2023</v>
      </c>
      <c r="I12" s="28" t="s">
        <v>2019</v>
      </c>
      <c r="J12" s="28" t="s">
        <v>2040</v>
      </c>
    </row>
    <row r="13" s="12" customFormat="1" ht="52" customHeight="1" spans="1:10">
      <c r="A13" s="29"/>
      <c r="B13" s="30"/>
      <c r="C13" s="27" t="s">
        <v>2041</v>
      </c>
      <c r="D13" s="27" t="s">
        <v>2042</v>
      </c>
      <c r="E13" s="28" t="s">
        <v>2043</v>
      </c>
      <c r="F13" s="28" t="s">
        <v>2016</v>
      </c>
      <c r="G13" s="28" t="s">
        <v>2022</v>
      </c>
      <c r="H13" s="28" t="s">
        <v>2023</v>
      </c>
      <c r="I13" s="28" t="s">
        <v>2019</v>
      </c>
      <c r="J13" s="28" t="s">
        <v>2044</v>
      </c>
    </row>
    <row r="14" s="12" customFormat="1" ht="52" customHeight="1" spans="1:10">
      <c r="A14" s="29"/>
      <c r="B14" s="30"/>
      <c r="C14" s="31"/>
      <c r="D14" s="31"/>
      <c r="E14" s="28" t="s">
        <v>2045</v>
      </c>
      <c r="F14" s="28" t="s">
        <v>2027</v>
      </c>
      <c r="G14" s="28" t="s">
        <v>2046</v>
      </c>
      <c r="H14" s="28" t="s">
        <v>2029</v>
      </c>
      <c r="I14" s="28" t="s">
        <v>2030</v>
      </c>
      <c r="J14" s="28" t="s">
        <v>2047</v>
      </c>
    </row>
    <row r="15" s="12" customFormat="1" ht="70" customHeight="1" spans="1:10">
      <c r="A15" s="29"/>
      <c r="B15" s="30"/>
      <c r="C15" s="34" t="s">
        <v>2048</v>
      </c>
      <c r="D15" s="34" t="s">
        <v>2049</v>
      </c>
      <c r="E15" s="28" t="s">
        <v>2050</v>
      </c>
      <c r="F15" s="28" t="s">
        <v>2016</v>
      </c>
      <c r="G15" s="529" t="s">
        <v>2022</v>
      </c>
      <c r="H15" s="28" t="s">
        <v>2023</v>
      </c>
      <c r="I15" s="28" t="s">
        <v>2019</v>
      </c>
      <c r="J15" s="28" t="s">
        <v>2051</v>
      </c>
    </row>
    <row r="16" s="12" customFormat="1" ht="52" customHeight="1" spans="1:10">
      <c r="A16" s="35" t="s">
        <v>2052</v>
      </c>
      <c r="B16" s="36" t="s">
        <v>2053</v>
      </c>
      <c r="C16" s="27" t="s">
        <v>2013</v>
      </c>
      <c r="D16" s="28" t="s">
        <v>2014</v>
      </c>
      <c r="E16" s="28" t="s">
        <v>2054</v>
      </c>
      <c r="F16" s="28" t="s">
        <v>2016</v>
      </c>
      <c r="G16" s="529" t="s">
        <v>2055</v>
      </c>
      <c r="H16" s="28" t="s">
        <v>2056</v>
      </c>
      <c r="I16" s="28" t="s">
        <v>2019</v>
      </c>
      <c r="J16" s="28" t="s">
        <v>2057</v>
      </c>
    </row>
    <row r="17" s="12" customFormat="1" ht="52" customHeight="1" spans="1:10">
      <c r="A17" s="35"/>
      <c r="B17" s="36"/>
      <c r="C17" s="31"/>
      <c r="D17" s="28" t="s">
        <v>2025</v>
      </c>
      <c r="E17" s="28" t="s">
        <v>2058</v>
      </c>
      <c r="F17" s="28" t="s">
        <v>2016</v>
      </c>
      <c r="G17" s="529" t="s">
        <v>2059</v>
      </c>
      <c r="H17" s="28" t="s">
        <v>2023</v>
      </c>
      <c r="I17" s="28" t="s">
        <v>2019</v>
      </c>
      <c r="J17" s="28" t="s">
        <v>2060</v>
      </c>
    </row>
    <row r="18" s="12" customFormat="1" ht="52" customHeight="1" spans="1:10">
      <c r="A18" s="35"/>
      <c r="B18" s="36"/>
      <c r="C18" s="33"/>
      <c r="D18" s="28" t="s">
        <v>2037</v>
      </c>
      <c r="E18" s="28" t="s">
        <v>2061</v>
      </c>
      <c r="F18" s="28" t="s">
        <v>2027</v>
      </c>
      <c r="G18" s="529" t="s">
        <v>2062</v>
      </c>
      <c r="H18" s="28" t="s">
        <v>2063</v>
      </c>
      <c r="I18" s="28" t="s">
        <v>2019</v>
      </c>
      <c r="J18" s="28" t="s">
        <v>2064</v>
      </c>
    </row>
    <row r="19" s="12" customFormat="1" ht="52" customHeight="1" spans="1:10">
      <c r="A19" s="35"/>
      <c r="B19" s="36"/>
      <c r="C19" s="28" t="s">
        <v>2041</v>
      </c>
      <c r="D19" s="28" t="s">
        <v>2042</v>
      </c>
      <c r="E19" s="28" t="s">
        <v>2065</v>
      </c>
      <c r="F19" s="28" t="s">
        <v>2016</v>
      </c>
      <c r="G19" s="529" t="s">
        <v>2066</v>
      </c>
      <c r="H19" s="28" t="s">
        <v>2023</v>
      </c>
      <c r="I19" s="28" t="s">
        <v>2019</v>
      </c>
      <c r="J19" s="28" t="s">
        <v>2067</v>
      </c>
    </row>
    <row r="20" s="12" customFormat="1" ht="52" customHeight="1" spans="1:10">
      <c r="A20" s="35"/>
      <c r="B20" s="36"/>
      <c r="C20" s="28" t="s">
        <v>2048</v>
      </c>
      <c r="D20" s="28" t="s">
        <v>2049</v>
      </c>
      <c r="E20" s="28" t="s">
        <v>2068</v>
      </c>
      <c r="F20" s="28" t="s">
        <v>2016</v>
      </c>
      <c r="G20" s="529" t="s">
        <v>2066</v>
      </c>
      <c r="H20" s="28" t="s">
        <v>2023</v>
      </c>
      <c r="I20" s="28" t="s">
        <v>2019</v>
      </c>
      <c r="J20" s="28" t="s">
        <v>2069</v>
      </c>
    </row>
    <row r="21" s="12" customFormat="1" ht="52" customHeight="1" spans="1:10">
      <c r="A21" s="35" t="s">
        <v>2070</v>
      </c>
      <c r="B21" s="36" t="s">
        <v>2071</v>
      </c>
      <c r="C21" s="27" t="s">
        <v>2013</v>
      </c>
      <c r="D21" s="27" t="s">
        <v>2014</v>
      </c>
      <c r="E21" s="28" t="s">
        <v>2072</v>
      </c>
      <c r="F21" s="28" t="s">
        <v>2073</v>
      </c>
      <c r="G21" s="529" t="s">
        <v>2074</v>
      </c>
      <c r="H21" s="28" t="s">
        <v>2075</v>
      </c>
      <c r="I21" s="28" t="s">
        <v>2019</v>
      </c>
      <c r="J21" s="28" t="s">
        <v>2076</v>
      </c>
    </row>
    <row r="22" s="12" customFormat="1" ht="52" customHeight="1" spans="1:10">
      <c r="A22" s="35"/>
      <c r="B22" s="36"/>
      <c r="C22" s="33"/>
      <c r="D22" s="33"/>
      <c r="E22" s="28" t="s">
        <v>2077</v>
      </c>
      <c r="F22" s="28" t="s">
        <v>2016</v>
      </c>
      <c r="G22" s="529" t="s">
        <v>2078</v>
      </c>
      <c r="H22" s="28" t="s">
        <v>2023</v>
      </c>
      <c r="I22" s="28" t="s">
        <v>2019</v>
      </c>
      <c r="J22" s="28" t="s">
        <v>2079</v>
      </c>
    </row>
    <row r="23" s="12" customFormat="1" ht="52" customHeight="1" spans="1:10">
      <c r="A23" s="35"/>
      <c r="B23" s="36"/>
      <c r="C23" s="27" t="s">
        <v>2041</v>
      </c>
      <c r="D23" s="28" t="s">
        <v>2080</v>
      </c>
      <c r="E23" s="28" t="s">
        <v>2081</v>
      </c>
      <c r="F23" s="28" t="s">
        <v>2016</v>
      </c>
      <c r="G23" s="529" t="s">
        <v>2022</v>
      </c>
      <c r="H23" s="28" t="s">
        <v>2023</v>
      </c>
      <c r="I23" s="28" t="s">
        <v>2019</v>
      </c>
      <c r="J23" s="28" t="s">
        <v>2082</v>
      </c>
    </row>
    <row r="24" s="12" customFormat="1" ht="52" customHeight="1" spans="1:10">
      <c r="A24" s="35"/>
      <c r="B24" s="36"/>
      <c r="C24" s="33"/>
      <c r="D24" s="28" t="s">
        <v>2042</v>
      </c>
      <c r="E24" s="28" t="s">
        <v>2083</v>
      </c>
      <c r="F24" s="28" t="s">
        <v>2016</v>
      </c>
      <c r="G24" s="529" t="s">
        <v>2084</v>
      </c>
      <c r="H24" s="28" t="s">
        <v>2023</v>
      </c>
      <c r="I24" s="28" t="s">
        <v>2030</v>
      </c>
      <c r="J24" s="28" t="s">
        <v>2085</v>
      </c>
    </row>
    <row r="25" s="12" customFormat="1" ht="52" customHeight="1" spans="1:10">
      <c r="A25" s="35"/>
      <c r="B25" s="36"/>
      <c r="C25" s="37" t="s">
        <v>2048</v>
      </c>
      <c r="D25" s="28" t="s">
        <v>2049</v>
      </c>
      <c r="E25" s="28" t="s">
        <v>2086</v>
      </c>
      <c r="F25" s="28" t="s">
        <v>2016</v>
      </c>
      <c r="G25" s="529" t="s">
        <v>2039</v>
      </c>
      <c r="H25" s="28" t="s">
        <v>2023</v>
      </c>
      <c r="I25" s="28" t="s">
        <v>2019</v>
      </c>
      <c r="J25" s="28" t="s">
        <v>2087</v>
      </c>
    </row>
    <row r="26" s="12" customFormat="1" ht="52" customHeight="1" spans="1:10">
      <c r="A26" s="35" t="s">
        <v>2088</v>
      </c>
      <c r="B26" s="36" t="s">
        <v>2089</v>
      </c>
      <c r="C26" s="27" t="s">
        <v>2013</v>
      </c>
      <c r="D26" s="28" t="s">
        <v>2014</v>
      </c>
      <c r="E26" s="28" t="s">
        <v>2090</v>
      </c>
      <c r="F26" s="28" t="s">
        <v>2016</v>
      </c>
      <c r="G26" s="529" t="s">
        <v>2091</v>
      </c>
      <c r="H26" s="28" t="s">
        <v>2092</v>
      </c>
      <c r="I26" s="28" t="s">
        <v>2019</v>
      </c>
      <c r="J26" s="28" t="s">
        <v>2093</v>
      </c>
    </row>
    <row r="27" s="12" customFormat="1" ht="52" customHeight="1" spans="1:10">
      <c r="A27" s="35"/>
      <c r="B27" s="36"/>
      <c r="C27" s="33"/>
      <c r="D27" s="28" t="s">
        <v>2025</v>
      </c>
      <c r="E27" s="28" t="s">
        <v>2094</v>
      </c>
      <c r="F27" s="28" t="s">
        <v>2016</v>
      </c>
      <c r="G27" s="529" t="s">
        <v>2039</v>
      </c>
      <c r="H27" s="28" t="s">
        <v>2023</v>
      </c>
      <c r="I27" s="28" t="s">
        <v>2019</v>
      </c>
      <c r="J27" s="28" t="s">
        <v>2095</v>
      </c>
    </row>
    <row r="28" s="12" customFormat="1" ht="52" customHeight="1" spans="1:10">
      <c r="A28" s="35"/>
      <c r="B28" s="36"/>
      <c r="C28" s="27" t="s">
        <v>2041</v>
      </c>
      <c r="D28" s="28" t="s">
        <v>2042</v>
      </c>
      <c r="E28" s="28" t="s">
        <v>2096</v>
      </c>
      <c r="F28" s="28" t="s">
        <v>2016</v>
      </c>
      <c r="G28" s="529" t="s">
        <v>2097</v>
      </c>
      <c r="H28" s="28" t="s">
        <v>2018</v>
      </c>
      <c r="I28" s="28" t="s">
        <v>2019</v>
      </c>
      <c r="J28" s="28" t="s">
        <v>2098</v>
      </c>
    </row>
    <row r="29" s="12" customFormat="1" ht="62" customHeight="1" spans="1:10">
      <c r="A29" s="35"/>
      <c r="B29" s="36"/>
      <c r="C29" s="33"/>
      <c r="D29" s="28" t="s">
        <v>2099</v>
      </c>
      <c r="E29" s="28" t="s">
        <v>2100</v>
      </c>
      <c r="F29" s="28" t="s">
        <v>2016</v>
      </c>
      <c r="G29" s="529" t="s">
        <v>2097</v>
      </c>
      <c r="H29" s="28" t="s">
        <v>2023</v>
      </c>
      <c r="I29" s="28" t="s">
        <v>2019</v>
      </c>
      <c r="J29" s="28" t="s">
        <v>2101</v>
      </c>
    </row>
    <row r="30" s="12" customFormat="1" ht="52" customHeight="1" spans="1:10">
      <c r="A30" s="35"/>
      <c r="B30" s="36"/>
      <c r="C30" s="37" t="s">
        <v>2048</v>
      </c>
      <c r="D30" s="28" t="s">
        <v>2049</v>
      </c>
      <c r="E30" s="28" t="s">
        <v>2102</v>
      </c>
      <c r="F30" s="28" t="s">
        <v>2016</v>
      </c>
      <c r="G30" s="529" t="s">
        <v>2097</v>
      </c>
      <c r="H30" s="28" t="s">
        <v>2023</v>
      </c>
      <c r="I30" s="28" t="s">
        <v>2019</v>
      </c>
      <c r="J30" s="28" t="s">
        <v>2103</v>
      </c>
    </row>
    <row r="31" s="12" customFormat="1" ht="52" customHeight="1" spans="1:10">
      <c r="A31" s="35" t="s">
        <v>2104</v>
      </c>
      <c r="B31" s="36" t="s">
        <v>2105</v>
      </c>
      <c r="C31" s="27" t="s">
        <v>2013</v>
      </c>
      <c r="D31" s="28" t="s">
        <v>2014</v>
      </c>
      <c r="E31" s="28" t="s">
        <v>2106</v>
      </c>
      <c r="F31" s="28" t="s">
        <v>2027</v>
      </c>
      <c r="G31" s="529" t="s">
        <v>2107</v>
      </c>
      <c r="H31" s="28" t="s">
        <v>2018</v>
      </c>
      <c r="I31" s="28" t="s">
        <v>2019</v>
      </c>
      <c r="J31" s="28" t="s">
        <v>2108</v>
      </c>
    </row>
    <row r="32" s="12" customFormat="1" ht="78" customHeight="1" spans="1:10">
      <c r="A32" s="35"/>
      <c r="B32" s="36"/>
      <c r="C32" s="31"/>
      <c r="D32" s="28" t="s">
        <v>2025</v>
      </c>
      <c r="E32" s="28" t="s">
        <v>2109</v>
      </c>
      <c r="F32" s="28" t="s">
        <v>2027</v>
      </c>
      <c r="G32" s="529" t="s">
        <v>2110</v>
      </c>
      <c r="H32" s="28" t="s">
        <v>2023</v>
      </c>
      <c r="I32" s="28" t="s">
        <v>2019</v>
      </c>
      <c r="J32" s="28" t="s">
        <v>2111</v>
      </c>
    </row>
    <row r="33" s="12" customFormat="1" ht="67" customHeight="1" spans="1:10">
      <c r="A33" s="35"/>
      <c r="B33" s="36"/>
      <c r="C33" s="33"/>
      <c r="D33" s="28" t="s">
        <v>2037</v>
      </c>
      <c r="E33" s="28" t="s">
        <v>2112</v>
      </c>
      <c r="F33" s="28" t="s">
        <v>2027</v>
      </c>
      <c r="G33" s="529" t="s">
        <v>2110</v>
      </c>
      <c r="H33" s="28" t="s">
        <v>2023</v>
      </c>
      <c r="I33" s="28" t="s">
        <v>2019</v>
      </c>
      <c r="J33" s="28" t="s">
        <v>2113</v>
      </c>
    </row>
    <row r="34" s="12" customFormat="1" ht="52" customHeight="1" spans="1:10">
      <c r="A34" s="35"/>
      <c r="B34" s="36"/>
      <c r="C34" s="28" t="s">
        <v>2041</v>
      </c>
      <c r="D34" s="28" t="s">
        <v>2042</v>
      </c>
      <c r="E34" s="28" t="s">
        <v>2114</v>
      </c>
      <c r="F34" s="28" t="s">
        <v>2027</v>
      </c>
      <c r="G34" s="529" t="s">
        <v>2084</v>
      </c>
      <c r="H34" s="28" t="s">
        <v>1828</v>
      </c>
      <c r="I34" s="28" t="s">
        <v>2030</v>
      </c>
      <c r="J34" s="28" t="s">
        <v>2115</v>
      </c>
    </row>
    <row r="35" s="12" customFormat="1" ht="53" customHeight="1" spans="1:10">
      <c r="A35" s="35"/>
      <c r="B35" s="36"/>
      <c r="C35" s="28" t="s">
        <v>2048</v>
      </c>
      <c r="D35" s="28" t="s">
        <v>2049</v>
      </c>
      <c r="E35" s="28" t="s">
        <v>2116</v>
      </c>
      <c r="F35" s="28" t="s">
        <v>2016</v>
      </c>
      <c r="G35" s="529" t="s">
        <v>2039</v>
      </c>
      <c r="H35" s="28" t="s">
        <v>2023</v>
      </c>
      <c r="I35" s="28" t="s">
        <v>2019</v>
      </c>
      <c r="J35" s="28" t="s">
        <v>2117</v>
      </c>
    </row>
    <row r="36" ht="53" customHeight="1" spans="1:10">
      <c r="A36" s="25" t="s">
        <v>2118</v>
      </c>
      <c r="B36" s="26" t="s">
        <v>2119</v>
      </c>
      <c r="C36" s="38" t="s">
        <v>2013</v>
      </c>
      <c r="D36" s="39" t="s">
        <v>2014</v>
      </c>
      <c r="E36" s="39" t="s">
        <v>2120</v>
      </c>
      <c r="F36" s="39" t="s">
        <v>2027</v>
      </c>
      <c r="G36" s="530" t="s">
        <v>2121</v>
      </c>
      <c r="H36" s="39" t="s">
        <v>2018</v>
      </c>
      <c r="I36" s="39" t="s">
        <v>2019</v>
      </c>
      <c r="J36" s="39" t="s">
        <v>2122</v>
      </c>
    </row>
    <row r="37" ht="53" customHeight="1" spans="1:10">
      <c r="A37" s="29"/>
      <c r="B37" s="30"/>
      <c r="C37" s="40"/>
      <c r="D37" s="39" t="s">
        <v>2025</v>
      </c>
      <c r="E37" s="39" t="s">
        <v>2123</v>
      </c>
      <c r="F37" s="39" t="s">
        <v>2027</v>
      </c>
      <c r="G37" s="530" t="s">
        <v>2124</v>
      </c>
      <c r="H37" s="39" t="s">
        <v>2125</v>
      </c>
      <c r="I37" s="39" t="s">
        <v>2019</v>
      </c>
      <c r="J37" s="39" t="s">
        <v>2126</v>
      </c>
    </row>
    <row r="38" ht="53" customHeight="1" spans="1:10">
      <c r="A38" s="29"/>
      <c r="B38" s="30"/>
      <c r="C38" s="41"/>
      <c r="D38" s="39" t="s">
        <v>2037</v>
      </c>
      <c r="E38" s="39" t="s">
        <v>2127</v>
      </c>
      <c r="F38" s="39" t="s">
        <v>2027</v>
      </c>
      <c r="G38" s="530" t="s">
        <v>2110</v>
      </c>
      <c r="H38" s="39" t="s">
        <v>2023</v>
      </c>
      <c r="I38" s="39" t="s">
        <v>2019</v>
      </c>
      <c r="J38" s="39" t="s">
        <v>2128</v>
      </c>
    </row>
    <row r="39" ht="53" customHeight="1" spans="1:10">
      <c r="A39" s="29"/>
      <c r="B39" s="30"/>
      <c r="C39" s="38" t="s">
        <v>2041</v>
      </c>
      <c r="D39" s="38" t="s">
        <v>2042</v>
      </c>
      <c r="E39" s="39" t="s">
        <v>2129</v>
      </c>
      <c r="F39" s="39" t="s">
        <v>2027</v>
      </c>
      <c r="G39" s="530" t="s">
        <v>2110</v>
      </c>
      <c r="H39" s="39" t="s">
        <v>2023</v>
      </c>
      <c r="I39" s="39" t="s">
        <v>2019</v>
      </c>
      <c r="J39" s="39" t="s">
        <v>2130</v>
      </c>
    </row>
    <row r="40" ht="53" customHeight="1" spans="1:10">
      <c r="A40" s="29"/>
      <c r="B40" s="30"/>
      <c r="C40" s="41"/>
      <c r="D40" s="41"/>
      <c r="E40" s="39" t="s">
        <v>2131</v>
      </c>
      <c r="F40" s="39" t="s">
        <v>2027</v>
      </c>
      <c r="G40" s="530" t="s">
        <v>2132</v>
      </c>
      <c r="H40" s="39" t="s">
        <v>1828</v>
      </c>
      <c r="I40" s="39" t="s">
        <v>2030</v>
      </c>
      <c r="J40" s="39" t="s">
        <v>2133</v>
      </c>
    </row>
    <row r="41" ht="53" customHeight="1" spans="1:10">
      <c r="A41" s="42"/>
      <c r="B41" s="43"/>
      <c r="C41" s="39" t="s">
        <v>2048</v>
      </c>
      <c r="D41" s="39" t="s">
        <v>2049</v>
      </c>
      <c r="E41" s="39" t="s">
        <v>2134</v>
      </c>
      <c r="F41" s="39" t="s">
        <v>2016</v>
      </c>
      <c r="G41" s="530" t="s">
        <v>2022</v>
      </c>
      <c r="H41" s="39" t="s">
        <v>2023</v>
      </c>
      <c r="I41" s="39" t="s">
        <v>2019</v>
      </c>
      <c r="J41" s="39" t="s">
        <v>2135</v>
      </c>
    </row>
  </sheetData>
  <mergeCells count="29">
    <mergeCell ref="A2:J2"/>
    <mergeCell ref="A6:J6"/>
    <mergeCell ref="A7:A15"/>
    <mergeCell ref="A16:A20"/>
    <mergeCell ref="A21:A25"/>
    <mergeCell ref="A26:A30"/>
    <mergeCell ref="A31:A35"/>
    <mergeCell ref="A36:A41"/>
    <mergeCell ref="B7:B15"/>
    <mergeCell ref="B16:B20"/>
    <mergeCell ref="B21:B25"/>
    <mergeCell ref="B26:B30"/>
    <mergeCell ref="B31:B35"/>
    <mergeCell ref="B36:B41"/>
    <mergeCell ref="C7:C12"/>
    <mergeCell ref="C13:C14"/>
    <mergeCell ref="C16:C18"/>
    <mergeCell ref="C21:C22"/>
    <mergeCell ref="C23:C24"/>
    <mergeCell ref="C26:C27"/>
    <mergeCell ref="C28:C29"/>
    <mergeCell ref="C31:C33"/>
    <mergeCell ref="C36:C38"/>
    <mergeCell ref="C39:C40"/>
    <mergeCell ref="D7:D8"/>
    <mergeCell ref="D9:D11"/>
    <mergeCell ref="D13:D14"/>
    <mergeCell ref="D21:D22"/>
    <mergeCell ref="D39:D40"/>
  </mergeCells>
  <pageMargins left="0.751388888888889" right="0.751388888888889" top="1" bottom="1" header="0.507638888888889" footer="0.507638888888889"/>
  <pageSetup paperSize="9" scale="48" fitToHeight="0" orientation="portrait" horizontalDpi="600"/>
  <headerFooter>
    <oddFooter>&amp;C&amp;16- &amp;P -</oddFooter>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3">
    <pageSetUpPr fitToPage="1"/>
  </sheetPr>
  <dimension ref="A1:B11"/>
  <sheetViews>
    <sheetView topLeftCell="A4" workbookViewId="0">
      <selection activeCell="B11" sqref="B11"/>
    </sheetView>
  </sheetViews>
  <sheetFormatPr defaultColWidth="9" defaultRowHeight="13.5" outlineLevelCol="1"/>
  <cols>
    <col min="1" max="1" width="20.2166666666667" style="1" customWidth="1"/>
    <col min="2" max="2" width="89.5" style="1" customWidth="1"/>
    <col min="3" max="16384" width="9" style="1"/>
  </cols>
  <sheetData>
    <row r="1" ht="31.95" customHeight="1" spans="1:2">
      <c r="A1" s="2" t="s">
        <v>2136</v>
      </c>
      <c r="B1" s="2"/>
    </row>
    <row r="3" ht="40.05" customHeight="1" spans="1:2">
      <c r="A3" s="3" t="s">
        <v>2137</v>
      </c>
      <c r="B3" s="4" t="s">
        <v>2138</v>
      </c>
    </row>
    <row r="4" ht="66" customHeight="1" spans="1:2">
      <c r="A4" s="5" t="s">
        <v>2139</v>
      </c>
      <c r="B4" s="6" t="s">
        <v>2140</v>
      </c>
    </row>
    <row r="5" ht="120" customHeight="1" spans="1:2">
      <c r="A5" s="5" t="s">
        <v>2141</v>
      </c>
      <c r="B5" s="6" t="s">
        <v>2142</v>
      </c>
    </row>
    <row r="6" ht="75" customHeight="1" spans="1:2">
      <c r="A6" s="5" t="s">
        <v>2143</v>
      </c>
      <c r="B6" s="6" t="s">
        <v>2144</v>
      </c>
    </row>
    <row r="7" ht="57" customHeight="1" spans="1:2">
      <c r="A7" s="7" t="s">
        <v>2145</v>
      </c>
      <c r="B7" s="6" t="s">
        <v>2146</v>
      </c>
    </row>
    <row r="8" ht="85" customHeight="1" spans="1:2">
      <c r="A8" s="7" t="s">
        <v>1224</v>
      </c>
      <c r="B8" s="8" t="s">
        <v>2147</v>
      </c>
    </row>
    <row r="9" ht="79" customHeight="1" spans="1:2">
      <c r="A9" s="7" t="s">
        <v>2148</v>
      </c>
      <c r="B9" s="8" t="s">
        <v>2149</v>
      </c>
    </row>
    <row r="10" ht="105" customHeight="1" spans="1:2">
      <c r="A10" s="7" t="s">
        <v>2150</v>
      </c>
      <c r="B10" s="8" t="s">
        <v>2151</v>
      </c>
    </row>
    <row r="11" ht="57" customHeight="1" spans="1:2">
      <c r="A11" s="9" t="s">
        <v>1200</v>
      </c>
      <c r="B11" s="10"/>
    </row>
  </sheetData>
  <mergeCells count="1">
    <mergeCell ref="A1:B1"/>
  </mergeCells>
  <conditionalFormatting sqref="A6">
    <cfRule type="expression" dxfId="1" priority="3" stopIfTrue="1">
      <formula>"len($A:$A)=3"</formula>
    </cfRule>
  </conditionalFormatting>
  <conditionalFormatting sqref="B7">
    <cfRule type="expression" dxfId="1" priority="2" stopIfTrue="1">
      <formula>"len($A:$A)=3"</formula>
    </cfRule>
  </conditionalFormatting>
  <conditionalFormatting sqref="A8:A10">
    <cfRule type="expression" dxfId="1" priority="1" stopIfTrue="1">
      <formula>"len($A:$A)=3"</formula>
    </cfRule>
  </conditionalFormatting>
  <conditionalFormatting sqref="A7 A4:B6">
    <cfRule type="expression" dxfId="1" priority="4" stopIfTrue="1">
      <formula>"len($A:$A)=3"</formula>
    </cfRule>
  </conditionalFormatting>
  <pageMargins left="0.751388888888889" right="0.751388888888889" top="1" bottom="1" header="0.507638888888889" footer="0.507638888888889"/>
  <pageSetup paperSize="9" scale="80" fitToHeight="0" orientation="portrait"/>
  <headerFooter>
    <oddFooter>&amp;C&amp;16- &amp;P -</oddFooter>
  </headerFooter>
</worksheet>
</file>

<file path=docProps/app.xml><?xml version="1.0" encoding="utf-8"?>
<Properties xmlns="http://schemas.openxmlformats.org/officeDocument/2006/extended-properties" xmlns:vt="http://schemas.openxmlformats.org/officeDocument/2006/docPropsVTypes">
  <Company>云南省财政厅</Company>
  <Application>Microsoft Excel</Application>
  <HeadingPairs>
    <vt:vector size="2" baseType="variant">
      <vt:variant>
        <vt:lpstr>工作表</vt:lpstr>
      </vt:variant>
      <vt:variant>
        <vt:i4>33</vt:i4>
      </vt:variant>
    </vt:vector>
  </HeadingPairs>
  <TitlesOfParts>
    <vt:vector size="33" baseType="lpstr">
      <vt:lpstr>1-1华宁县一般公共预算收入情况表</vt:lpstr>
      <vt:lpstr>1-2华宁县一般公共预算支出情况表</vt:lpstr>
      <vt:lpstr>1-3县本级一般公共预算收入情况表</vt:lpstr>
      <vt:lpstr>1-4县本级一般公共预算支出情况表（公开到项级）</vt:lpstr>
      <vt:lpstr>1-5县本级一般公共预算基本支出情况表（公开到款级）</vt:lpstr>
      <vt:lpstr>1-6县本级一般公共预算支出表（州（市）对下转移支付项目）</vt:lpstr>
      <vt:lpstr>1-7华宁县分地区税收返还和转移支付预算表</vt:lpstr>
      <vt:lpstr>1-8华宁县县本级“三公”经费预算财政拨款情况统计表</vt:lpstr>
      <vt:lpstr>2-1华宁县政府性基金预算收入情况表</vt:lpstr>
      <vt:lpstr>2-2华宁县政府性基金预算支出情况表</vt:lpstr>
      <vt:lpstr>2-3县本级政府性基金预算收入情况表</vt:lpstr>
      <vt:lpstr>2-4县本级政府性基金预算支出情况表（公开到项级）</vt:lpstr>
      <vt:lpstr>2-5县本级政府性基金支出表（州（市）对下转移支付）</vt:lpstr>
      <vt:lpstr>3-1华宁县国有资本经营收入预算情况表</vt:lpstr>
      <vt:lpstr>3-2华宁县国有资本经营支出预算情况表</vt:lpstr>
      <vt:lpstr>3-3县本级国有资本经营收入预算情况表</vt:lpstr>
      <vt:lpstr>3-4县本级国有资本经营支出预算情况表（公开到项级）</vt:lpstr>
      <vt:lpstr>3-5 华宁县国有资本经营预算转移支付表 （分地区）</vt:lpstr>
      <vt:lpstr>3-6 国有资本经营预算转移支付表（分项目）</vt:lpstr>
      <vt:lpstr>4-1华宁县社会保险基金收入预算情况表</vt:lpstr>
      <vt:lpstr>4-2华宁县社会保险基金支出预算情况表</vt:lpstr>
      <vt:lpstr>4-3县本级社会保险基金收入预算情况表</vt:lpstr>
      <vt:lpstr>4-4县本级社会保险基金支出预算情况表</vt:lpstr>
      <vt:lpstr>5-1   2023年地方政府债务限额及余额预算情况表</vt:lpstr>
      <vt:lpstr>5-2  2023年地方政府一般债务余额情况表</vt:lpstr>
      <vt:lpstr>5-3  本级2023年地方政府一般债务余额情况表</vt:lpstr>
      <vt:lpstr>5-4 2023年地方政府专项债务余额情况表</vt:lpstr>
      <vt:lpstr>5-5 本级2023年地方政府专项债务余额情况表（本级）</vt:lpstr>
      <vt:lpstr>5-6 地方政府债券发行及还本付息情况表</vt:lpstr>
      <vt:lpstr>5-7 华宁县县本级2024年政府专项债务限额和余额情况表</vt:lpstr>
      <vt:lpstr>5-8 2024年年初新增地方政府债券资金安排表</vt:lpstr>
      <vt:lpstr>6-1重大政策和重点项目绩效目标表</vt:lpstr>
      <vt:lpstr>6-2重点工作情况解释说明汇总表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段中杰</dc:creator>
  <cp:lastModifiedBy>Administrator</cp:lastModifiedBy>
  <dcterms:created xsi:type="dcterms:W3CDTF">2006-09-16T16:00:00Z</dcterms:created>
  <cp:lastPrinted>2020-05-08T02:46:00Z</cp:lastPrinted>
  <dcterms:modified xsi:type="dcterms:W3CDTF">2024-07-30T02:00:01Z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y fmtid="{D5CDD505-2E9C-101B-9397-08002B2CF9AE}" pid="3" name="ICV">
    <vt:lpwstr>A7B2D4094AFB4C6EA199E2B30CCAE1F0</vt:lpwstr>
  </property>
</Properties>
</file>